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30" windowHeight="13290" tabRatio="193" activeTab="0"/>
  </bookViews>
  <sheets>
    <sheet name="House Inventry.E-Mail" sheetId="1" r:id="rId1"/>
  </sheets>
  <definedNames>
    <definedName name="_xlnm.Print_Area" localSheetId="0">'House Inventry.E-Mail'!$B$1:$Y$120</definedName>
  </definedNames>
  <calcPr fullCalcOnLoad="1"/>
</workbook>
</file>

<file path=xl/sharedStrings.xml><?xml version="1.0" encoding="utf-8"?>
<sst xmlns="http://schemas.openxmlformats.org/spreadsheetml/2006/main" count="364" uniqueCount="258">
  <si>
    <t xml:space="preserve">          Manning Valley Removals</t>
  </si>
  <si>
    <t xml:space="preserve">     Pick up Date:</t>
  </si>
  <si>
    <t xml:space="preserve"> PLEASE INDICATE HOW YOU FOUND US</t>
  </si>
  <si>
    <t>PH:(02) 6552 5162</t>
  </si>
  <si>
    <t xml:space="preserve">               NAME:</t>
  </si>
  <si>
    <t xml:space="preserve"> YELLOW PAGES</t>
  </si>
  <si>
    <t>Yes</t>
  </si>
  <si>
    <t>No</t>
  </si>
  <si>
    <t>FAX: (02) 6551 6171</t>
  </si>
  <si>
    <t>PICK UP  ADDRESS:</t>
  </si>
  <si>
    <t xml:space="preserve"> WORD OF MOUTH</t>
  </si>
  <si>
    <t>396 Wingham Rd</t>
  </si>
  <si>
    <t>Mob:</t>
  </si>
  <si>
    <t xml:space="preserve"> NEWS PAPER</t>
  </si>
  <si>
    <t>TAREE NSW 2430</t>
  </si>
  <si>
    <t>DELIVERY ADDRESS:</t>
  </si>
  <si>
    <t xml:space="preserve"> INSURANCE VALUE :        $</t>
  </si>
  <si>
    <t>( TRANSIT ONLY )</t>
  </si>
  <si>
    <t>e-mail :</t>
  </si>
  <si>
    <t>PREPARATION :</t>
  </si>
  <si>
    <t xml:space="preserve">    ACCESS: ie Parking Restriction's - Low Trees - Power Lines - Sloping Block -:</t>
  </si>
  <si>
    <t>PACKING REQUIRED:</t>
  </si>
  <si>
    <t>UNPACKING</t>
  </si>
  <si>
    <t xml:space="preserve">PEASE CHECK THE BELOW LIST THOROUGHLY AS ANY ITEMS NOT LISTED MAY INCUR ADDITIONAL CHARGES. </t>
  </si>
  <si>
    <t xml:space="preserve">   BREAKABLES ONLY:</t>
  </si>
  <si>
    <t>PLEASE ENSURE QUANTITIES ARE NOTED AGAINST EACH ITEM :</t>
  </si>
  <si>
    <t>BOXES ONLY:</t>
  </si>
  <si>
    <t>PAPER / TAPE:</t>
  </si>
  <si>
    <t xml:space="preserve"> BEDROOMS</t>
  </si>
  <si>
    <t>BR-1</t>
  </si>
  <si>
    <t>BR-2</t>
  </si>
  <si>
    <t>BR-3</t>
  </si>
  <si>
    <t>BR-4</t>
  </si>
  <si>
    <t>QTY</t>
  </si>
  <si>
    <t>KITCHEN</t>
  </si>
  <si>
    <t>STUDY</t>
  </si>
  <si>
    <t>Bed Head</t>
  </si>
  <si>
    <t>Fridge</t>
  </si>
  <si>
    <t>Roll top Desk</t>
  </si>
  <si>
    <t>DISMANTLE BEDS</t>
  </si>
  <si>
    <t>Queen - Ensemble</t>
  </si>
  <si>
    <t>Freezer</t>
  </si>
  <si>
    <t>Computer Desk</t>
  </si>
  <si>
    <t>REASSEMBLE BEDS</t>
  </si>
  <si>
    <t xml:space="preserve">            - Slat </t>
  </si>
  <si>
    <t>Dishwasher</t>
  </si>
  <si>
    <t>Desk - Lrg</t>
  </si>
  <si>
    <t>Microwave</t>
  </si>
  <si>
    <t xml:space="preserve">         - Return</t>
  </si>
  <si>
    <t>DISMANTLE SWING SET</t>
  </si>
  <si>
    <t>Single-  .Ensemble</t>
  </si>
  <si>
    <t>Microwave Cupboard</t>
  </si>
  <si>
    <t>PRE-FAB WARDROBES</t>
  </si>
  <si>
    <t xml:space="preserve">             - Slat </t>
  </si>
  <si>
    <t>Pantry Cupboard</t>
  </si>
  <si>
    <t>Chair</t>
  </si>
  <si>
    <t>Bookcase - Lrg</t>
  </si>
  <si>
    <t xml:space="preserve">             - Bunks </t>
  </si>
  <si>
    <t>Dining Table</t>
  </si>
  <si>
    <t xml:space="preserve">               - Sml</t>
  </si>
  <si>
    <t>PICK-UP    ACCESS</t>
  </si>
  <si>
    <t xml:space="preserve">             - Cot</t>
  </si>
  <si>
    <t xml:space="preserve">                 - Chairs</t>
  </si>
  <si>
    <t>Filing Cabinet - 4Dr</t>
  </si>
  <si>
    <t>HOUSE</t>
  </si>
  <si>
    <t>Bedside Chest</t>
  </si>
  <si>
    <t xml:space="preserve">                    - 2Dr</t>
  </si>
  <si>
    <t>UNIT</t>
  </si>
  <si>
    <t>Cupboard - Tall</t>
  </si>
  <si>
    <t xml:space="preserve">             STAIRS :</t>
  </si>
  <si>
    <t>Num</t>
  </si>
  <si>
    <t>Kitchen Dresser</t>
  </si>
  <si>
    <t>DRIVE WAY ACCESS</t>
  </si>
  <si>
    <t>Boxes   - Tea Chest</t>
  </si>
  <si>
    <t xml:space="preserve">IF NO - DISTANCE FROM </t>
  </si>
  <si>
    <t xml:space="preserve">             - Wine </t>
  </si>
  <si>
    <t xml:space="preserve">      HOUSE TO ROAD :</t>
  </si>
  <si>
    <t>Mtrs</t>
  </si>
  <si>
    <t xml:space="preserve">             - Book </t>
  </si>
  <si>
    <t>ANY</t>
  </si>
  <si>
    <t>PARKING RESTRICTIONS</t>
  </si>
  <si>
    <t>Wardrobe   - Lrg</t>
  </si>
  <si>
    <t xml:space="preserve">SUBTOTAL </t>
  </si>
  <si>
    <t>DELIVERY   ACCESS</t>
  </si>
  <si>
    <t>Wardrobe  x Per 1mtr Pce</t>
  </si>
  <si>
    <t>SUNDRIES</t>
  </si>
  <si>
    <t>HALL</t>
  </si>
  <si>
    <t>Blanket / Toy Box</t>
  </si>
  <si>
    <t>Grandfather Clock</t>
  </si>
  <si>
    <t>Hall Stand</t>
  </si>
  <si>
    <t>Cheval Mirror</t>
  </si>
  <si>
    <t>Phone Table</t>
  </si>
  <si>
    <t>PortableTelevision</t>
  </si>
  <si>
    <t>Large Ceramic Pots</t>
  </si>
  <si>
    <t>Hat Rack</t>
  </si>
  <si>
    <t>Computer</t>
  </si>
  <si>
    <t>Lrg Statues / Ornaments</t>
  </si>
  <si>
    <t>Camphor Chest</t>
  </si>
  <si>
    <t>Desk  - Med</t>
  </si>
  <si>
    <t xml:space="preserve">         - Hutch</t>
  </si>
  <si>
    <t xml:space="preserve">                 - Med</t>
  </si>
  <si>
    <t>SPECIAL ITEMS</t>
  </si>
  <si>
    <t>CARS</t>
  </si>
  <si>
    <t>Safe</t>
  </si>
  <si>
    <t>BOATS</t>
  </si>
  <si>
    <t xml:space="preserve">                - Sml</t>
  </si>
  <si>
    <t>PETS</t>
  </si>
  <si>
    <t>Plastic / Candy Bags</t>
  </si>
  <si>
    <t>Sofa Bed</t>
  </si>
  <si>
    <t>Single Lounge / Rocker</t>
  </si>
  <si>
    <t>DINING ROOM</t>
  </si>
  <si>
    <t>LAUNDRY</t>
  </si>
  <si>
    <t>Washing Machine</t>
  </si>
  <si>
    <t>Sewing Cabinet</t>
  </si>
  <si>
    <t>Tumble Drier</t>
  </si>
  <si>
    <t>Freezer - Chest</t>
  </si>
  <si>
    <t>Dolls House</t>
  </si>
  <si>
    <t xml:space="preserve">           - Upright</t>
  </si>
  <si>
    <t>Rocking Horse</t>
  </si>
  <si>
    <t>Side Board</t>
  </si>
  <si>
    <t>Lrg Plastic Toys</t>
  </si>
  <si>
    <t>Wall Unit : 6-7 Foot Long</t>
  </si>
  <si>
    <t xml:space="preserve">                 - Sml </t>
  </si>
  <si>
    <t xml:space="preserve">               : 1 Mtr Lengths</t>
  </si>
  <si>
    <t>Suitcase</t>
  </si>
  <si>
    <t>China Cabinet</t>
  </si>
  <si>
    <t>Ironing Board</t>
  </si>
  <si>
    <t>Qty Of Brooms-Mops</t>
  </si>
  <si>
    <t>Baskets</t>
  </si>
  <si>
    <t xml:space="preserve">            - Port A Robe</t>
  </si>
  <si>
    <t>Boxes - Tea Chest</t>
  </si>
  <si>
    <t xml:space="preserve">             - Book</t>
  </si>
  <si>
    <t>LOUNGE / FAMILY</t>
  </si>
  <si>
    <t>L/R</t>
  </si>
  <si>
    <t>FAM</t>
  </si>
  <si>
    <t>OUTSIDE</t>
  </si>
  <si>
    <t xml:space="preserve">Lounge   - 3 Seater </t>
  </si>
  <si>
    <t>Work Bench</t>
  </si>
  <si>
    <t>Outdoor Table - Lrg</t>
  </si>
  <si>
    <t xml:space="preserve">               - 2 Seater</t>
  </si>
  <si>
    <t>Folding Work Bench</t>
  </si>
  <si>
    <t>Bench / Chest Draws</t>
  </si>
  <si>
    <t xml:space="preserve">  Chairs     - PVC  (Tubular)</t>
  </si>
  <si>
    <t>Wardrobe</t>
  </si>
  <si>
    <t xml:space="preserve">                      - Stacking</t>
  </si>
  <si>
    <t>Modular Per Piece</t>
  </si>
  <si>
    <t>locker</t>
  </si>
  <si>
    <t>Sml Cane lounge Suite</t>
  </si>
  <si>
    <t>Shelves - 6ft High</t>
  </si>
  <si>
    <t xml:space="preserve">             - 3ft High</t>
  </si>
  <si>
    <t xml:space="preserve">                     Banana Lounge</t>
  </si>
  <si>
    <t>Coffee Table   - Lrg</t>
  </si>
  <si>
    <t>Garden Seat</t>
  </si>
  <si>
    <t xml:space="preserve">                       - Nest</t>
  </si>
  <si>
    <t>Fridge / Freezer</t>
  </si>
  <si>
    <t>BBQ -4 Burner</t>
  </si>
  <si>
    <t>Entertainment Unit  - Lrg</t>
  </si>
  <si>
    <t>Bicycle   - Adult</t>
  </si>
  <si>
    <t>Swing Set (Dismantled)</t>
  </si>
  <si>
    <t xml:space="preserve">                               - Med</t>
  </si>
  <si>
    <t xml:space="preserve">              - Kids</t>
  </si>
  <si>
    <t>Slippery dip</t>
  </si>
  <si>
    <t>Trampoline</t>
  </si>
  <si>
    <t>Television / Video</t>
  </si>
  <si>
    <t xml:space="preserve">Motor Bike </t>
  </si>
  <si>
    <t>Dog Kennel - Lrg</t>
  </si>
  <si>
    <t>Stereo / Unit</t>
  </si>
  <si>
    <t>Stereo Speakers</t>
  </si>
  <si>
    <t>Ladder - Extension</t>
  </si>
  <si>
    <t xml:space="preserve">           - 6ft</t>
  </si>
  <si>
    <t xml:space="preserve">Bins </t>
  </si>
  <si>
    <t>Push-Lawn Mower</t>
  </si>
  <si>
    <t>Wall Unit    6 To 7 Foot</t>
  </si>
  <si>
    <t>Whipper Sniper</t>
  </si>
  <si>
    <t xml:space="preserve">                 - Lrg</t>
  </si>
  <si>
    <t xml:space="preserve">                 1 Mtr Lengths</t>
  </si>
  <si>
    <t>Wheelbarrow</t>
  </si>
  <si>
    <t xml:space="preserve">                 - Cement </t>
  </si>
  <si>
    <t>Garden Tools - Qty</t>
  </si>
  <si>
    <t>Birdbath/Statues</t>
  </si>
  <si>
    <t>Marble Washstand</t>
  </si>
  <si>
    <t>Fishing Rods</t>
  </si>
  <si>
    <t>Compost Bin</t>
  </si>
  <si>
    <t>Golf Set</t>
  </si>
  <si>
    <t>Piano - Upright</t>
  </si>
  <si>
    <t xml:space="preserve">           - Pianola</t>
  </si>
  <si>
    <t>Table tennis</t>
  </si>
  <si>
    <t>Surf board</t>
  </si>
  <si>
    <t xml:space="preserve">           - Organ</t>
  </si>
  <si>
    <t>Surf Ski</t>
  </si>
  <si>
    <t>Pool Table  - 3/4</t>
  </si>
  <si>
    <t>Canoe</t>
  </si>
  <si>
    <t xml:space="preserve">                    - Full</t>
  </si>
  <si>
    <t>OFFICE USE :</t>
  </si>
  <si>
    <t>Ride-On Mower</t>
  </si>
  <si>
    <t>Saw Horse</t>
  </si>
  <si>
    <t>Tea Chest</t>
  </si>
  <si>
    <t>Pot Plants :</t>
  </si>
  <si>
    <t>Drill Press</t>
  </si>
  <si>
    <t>Book / Wine</t>
  </si>
  <si>
    <t>Large Misc:</t>
  </si>
  <si>
    <t>Welder</t>
  </si>
  <si>
    <t>Outside Misc:</t>
  </si>
  <si>
    <t>Air Compressor</t>
  </si>
  <si>
    <t>Candy Bags</t>
  </si>
  <si>
    <t>Wheels &amp; Tyres</t>
  </si>
  <si>
    <t>Total Box's</t>
  </si>
  <si>
    <t>Bar</t>
  </si>
  <si>
    <t>Car Ramps</t>
  </si>
  <si>
    <t>44 Gal Drums / Bins</t>
  </si>
  <si>
    <t>Standing Lamp / Fan</t>
  </si>
  <si>
    <t>Gym Set</t>
  </si>
  <si>
    <t>Air Conditioner / Cooler</t>
  </si>
  <si>
    <t>Exercise Bike</t>
  </si>
  <si>
    <t>Heater</t>
  </si>
  <si>
    <t>Walking Machine</t>
  </si>
  <si>
    <t>Wine Racks</t>
  </si>
  <si>
    <t>Cement Mixer</t>
  </si>
  <si>
    <t>Fish Tank   -Lrg</t>
  </si>
  <si>
    <t>Timber - per Mtr</t>
  </si>
  <si>
    <t>Lrg Sea Chest</t>
  </si>
  <si>
    <t>Tool Boxes</t>
  </si>
  <si>
    <t xml:space="preserve">Plastic Crates </t>
  </si>
  <si>
    <t xml:space="preserve">             - Bins</t>
  </si>
  <si>
    <t xml:space="preserve">             - Buckets</t>
  </si>
  <si>
    <t xml:space="preserve">            - Candy Bags</t>
  </si>
  <si>
    <t>Linen Cupboard Contents</t>
  </si>
  <si>
    <t>Ph (H)</t>
  </si>
  <si>
    <t>Ph (W)</t>
  </si>
  <si>
    <t>Fax:</t>
  </si>
  <si>
    <t>INTERNET</t>
  </si>
  <si>
    <t>DELETE : Yes  /  No</t>
  </si>
  <si>
    <t>TRAMPOLINE / SWING SETS</t>
  </si>
  <si>
    <t>Total</t>
  </si>
  <si>
    <t>total</t>
  </si>
  <si>
    <t>Quote Number</t>
  </si>
  <si>
    <t>QC09</t>
  </si>
  <si>
    <t>Additional items  not listed on inventory</t>
  </si>
  <si>
    <t xml:space="preserve">                     - Sml</t>
  </si>
  <si>
    <t xml:space="preserve"> - Sml</t>
  </si>
  <si>
    <t>GARAGE  /  GARDEN SHED</t>
  </si>
  <si>
    <t xml:space="preserve"> Recliner / 1 Seater </t>
  </si>
  <si>
    <t>Large Miscellaneous Items</t>
  </si>
  <si>
    <t>Baby Grand</t>
  </si>
  <si>
    <t xml:space="preserve">  - Tea Chest</t>
  </si>
  <si>
    <t>Dressing Table - Lrg</t>
  </si>
  <si>
    <t xml:space="preserve">                         - Sml</t>
  </si>
  <si>
    <t>Chest of Draws - 2m long</t>
  </si>
  <si>
    <t xml:space="preserve">                             - 1m long</t>
  </si>
  <si>
    <t>Filing Cabinet</t>
  </si>
  <si>
    <t>Pictures - Lrg</t>
  </si>
  <si>
    <t xml:space="preserve">               - Med</t>
  </si>
  <si>
    <t xml:space="preserve">            - Owners Ctn</t>
  </si>
  <si>
    <t xml:space="preserve">            - Owners  Ctn</t>
  </si>
  <si>
    <t xml:space="preserve">             - Wine</t>
  </si>
  <si>
    <t xml:space="preserve">                Stools</t>
  </si>
  <si>
    <t>Owner Ctn</t>
  </si>
  <si>
    <t xml:space="preserve">Number of Items Per Room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</si>
</sst>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&quot;$&quot;#,##0.0_);\(&quot;$&quot;#,##0.0\)"/>
    <numFmt numFmtId="167" formatCode="#,##0.0"/>
    <numFmt numFmtId="168" formatCode="#\ ?/4"/>
    <numFmt numFmtId="169" formatCode="&quot;$&quot;#,##0.00"/>
    <numFmt numFmtId="170" formatCode="[$-C09]dd\-mmm\-yy;@"/>
  </numFmts>
  <fonts count="91">
    <font>
      <sz val="10"/>
      <name val="MS Sans Serif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sz val="9"/>
      <name val="MS Sans Serif"/>
      <family val="2"/>
    </font>
    <font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name val="Arial"/>
      <family val="2"/>
    </font>
    <font>
      <b/>
      <i/>
      <u val="single"/>
      <sz val="7"/>
      <name val="Arial"/>
      <family val="2"/>
    </font>
    <font>
      <b/>
      <u val="single"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name val="MS Sans Serif"/>
      <family val="2"/>
    </font>
    <font>
      <sz val="7"/>
      <name val="Arial Black"/>
      <family val="2"/>
    </font>
    <font>
      <b/>
      <sz val="7"/>
      <name val="Arial Black"/>
      <family val="2"/>
    </font>
    <font>
      <sz val="7"/>
      <name val="Cambria"/>
      <family val="1"/>
    </font>
    <font>
      <i/>
      <sz val="8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b/>
      <i/>
      <u val="single"/>
      <sz val="7"/>
      <color indexed="10"/>
      <name val="Arial"/>
      <family val="2"/>
    </font>
    <font>
      <b/>
      <i/>
      <sz val="9"/>
      <color indexed="30"/>
      <name val="Arial"/>
      <family val="2"/>
    </font>
    <font>
      <b/>
      <i/>
      <sz val="10"/>
      <color indexed="30"/>
      <name val="Arial"/>
      <family val="2"/>
    </font>
    <font>
      <b/>
      <sz val="7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u val="single"/>
      <sz val="8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7"/>
      <color indexed="10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7"/>
      <color indexed="10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i/>
      <sz val="8"/>
      <color indexed="10"/>
      <name val="Arial"/>
      <family val="2"/>
    </font>
    <font>
      <b/>
      <sz val="10"/>
      <color indexed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b/>
      <i/>
      <u val="single"/>
      <sz val="7"/>
      <color rgb="FFFF0000"/>
      <name val="Arial"/>
      <family val="2"/>
    </font>
    <font>
      <b/>
      <i/>
      <sz val="9"/>
      <color rgb="FF0070C0"/>
      <name val="Arial"/>
      <family val="2"/>
    </font>
    <font>
      <b/>
      <i/>
      <sz val="10"/>
      <color rgb="FF0070C0"/>
      <name val="Arial"/>
      <family val="2"/>
    </font>
    <font>
      <b/>
      <sz val="7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u val="single"/>
      <sz val="8"/>
      <color rgb="FF0070C0"/>
      <name val="Arial"/>
      <family val="2"/>
    </font>
    <font>
      <b/>
      <i/>
      <sz val="9"/>
      <color rgb="FFFF0000"/>
      <name val="Arial"/>
      <family val="2"/>
    </font>
    <font>
      <b/>
      <i/>
      <sz val="7"/>
      <color rgb="FFFF0000"/>
      <name val="Arial"/>
      <family val="2"/>
    </font>
    <font>
      <sz val="7"/>
      <color theme="0"/>
      <name val="Arial"/>
      <family val="2"/>
    </font>
    <font>
      <sz val="6"/>
      <color theme="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MS Sans Serif"/>
      <family val="2"/>
    </font>
    <font>
      <b/>
      <i/>
      <sz val="8"/>
      <color rgb="FFFF0000"/>
      <name val="Arial"/>
      <family val="2"/>
    </font>
    <font>
      <b/>
      <sz val="10"/>
      <color rgb="FFFF0000"/>
      <name val="MS Sans Serif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right"/>
      <protection/>
    </xf>
    <xf numFmtId="167" fontId="75" fillId="0" borderId="0" xfId="0" applyNumberFormat="1" applyFont="1" applyFill="1" applyBorder="1" applyAlignment="1" applyProtection="1">
      <alignment horizontal="right"/>
      <protection/>
    </xf>
    <xf numFmtId="0" fontId="76" fillId="0" borderId="0" xfId="0" applyNumberFormat="1" applyFont="1" applyFill="1" applyBorder="1" applyAlignment="1" applyProtection="1">
      <alignment horizontal="center"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 horizontal="center"/>
      <protection/>
    </xf>
    <xf numFmtId="0" fontId="79" fillId="0" borderId="0" xfId="0" applyNumberFormat="1" applyFont="1" applyFill="1" applyBorder="1" applyAlignment="1" applyProtection="1">
      <alignment horizontal="center"/>
      <protection/>
    </xf>
    <xf numFmtId="0" fontId="80" fillId="0" borderId="0" xfId="0" applyNumberFormat="1" applyFont="1" applyFill="1" applyBorder="1" applyAlignment="1" applyProtection="1">
      <alignment horizontal="center"/>
      <protection/>
    </xf>
    <xf numFmtId="0" fontId="7" fillId="32" borderId="0" xfId="0" applyNumberFormat="1" applyFont="1" applyFill="1" applyBorder="1" applyAlignment="1" applyProtection="1">
      <alignment/>
      <protection/>
    </xf>
    <xf numFmtId="0" fontId="81" fillId="32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 applyProtection="1">
      <alignment horizontal="centerContinuous" vertical="center"/>
      <protection/>
    </xf>
    <xf numFmtId="167" fontId="5" fillId="0" borderId="17" xfId="0" applyNumberFormat="1" applyFont="1" applyFill="1" applyBorder="1" applyAlignment="1" applyProtection="1">
      <alignment vertical="center"/>
      <protection/>
    </xf>
    <xf numFmtId="167" fontId="5" fillId="0" borderId="17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horizontal="right" indent="1"/>
      <protection/>
    </xf>
    <xf numFmtId="0" fontId="5" fillId="0" borderId="17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horizontal="right" vertical="center" indent="1"/>
      <protection locked="0"/>
    </xf>
    <xf numFmtId="0" fontId="5" fillId="0" borderId="17" xfId="0" applyNumberFormat="1" applyFont="1" applyFill="1" applyBorder="1" applyAlignment="1" applyProtection="1">
      <alignment horizontal="right" inden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" fontId="5" fillId="33" borderId="0" xfId="0" applyNumberFormat="1" applyFont="1" applyFill="1" applyBorder="1" applyAlignment="1" applyProtection="1">
      <alignment horizontal="center" vertical="center"/>
      <protection/>
    </xf>
    <xf numFmtId="4" fontId="5" fillId="33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5" xfId="0" applyNumberFormat="1" applyFont="1" applyFill="1" applyBorder="1" applyAlignment="1" applyProtection="1">
      <alignment horizontal="right" vertical="center" indent="1"/>
      <protection/>
    </xf>
    <xf numFmtId="4" fontId="5" fillId="33" borderId="0" xfId="0" applyNumberFormat="1" applyFont="1" applyFill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168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Fill="1" applyBorder="1" applyAlignment="1" applyProtection="1">
      <alignment horizontal="left"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right" vertical="center" indent="1"/>
      <protection/>
    </xf>
    <xf numFmtId="0" fontId="14" fillId="0" borderId="0" xfId="0" applyNumberFormat="1" applyFont="1" applyFill="1" applyBorder="1" applyAlignment="1" applyProtection="1">
      <alignment horizontal="right" vertical="center" indent="1"/>
      <protection/>
    </xf>
    <xf numFmtId="0" fontId="14" fillId="0" borderId="15" xfId="0" applyNumberFormat="1" applyFont="1" applyFill="1" applyBorder="1" applyAlignment="1" applyProtection="1">
      <alignment horizontal="right" vertical="center" indent="1"/>
      <protection/>
    </xf>
    <xf numFmtId="0" fontId="14" fillId="0" borderId="19" xfId="0" applyNumberFormat="1" applyFont="1" applyFill="1" applyBorder="1" applyAlignment="1" applyProtection="1">
      <alignment horizontal="right" vertical="center" indent="1"/>
      <protection/>
    </xf>
    <xf numFmtId="0" fontId="14" fillId="0" borderId="0" xfId="0" applyNumberFormat="1" applyFont="1" applyFill="1" applyBorder="1" applyAlignment="1" applyProtection="1">
      <alignment horizontal="right" inden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167" fontId="5" fillId="0" borderId="11" xfId="0" applyNumberFormat="1" applyFont="1" applyFill="1" applyBorder="1" applyAlignment="1" applyProtection="1">
      <alignment vertical="center"/>
      <protection/>
    </xf>
    <xf numFmtId="4" fontId="83" fillId="0" borderId="16" xfId="0" applyNumberFormat="1" applyFont="1" applyFill="1" applyBorder="1" applyAlignment="1" applyProtection="1">
      <alignment horizontal="center" vertical="center"/>
      <protection/>
    </xf>
    <xf numFmtId="4" fontId="83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NumberFormat="1" applyFont="1" applyFill="1" applyBorder="1" applyAlignment="1" applyProtection="1">
      <alignment horizontal="center" vertical="center"/>
      <protection/>
    </xf>
    <xf numFmtId="4" fontId="83" fillId="33" borderId="0" xfId="0" applyNumberFormat="1" applyFont="1" applyFill="1" applyBorder="1" applyAlignment="1" applyProtection="1">
      <alignment horizontal="center" vertical="center"/>
      <protection/>
    </xf>
    <xf numFmtId="0" fontId="83" fillId="0" borderId="16" xfId="0" applyNumberFormat="1" applyFont="1" applyFill="1" applyBorder="1" applyAlignment="1" applyProtection="1">
      <alignment horizontal="center" vertical="center"/>
      <protection/>
    </xf>
    <xf numFmtId="0" fontId="83" fillId="0" borderId="0" xfId="0" applyNumberFormat="1" applyFont="1" applyFill="1" applyBorder="1" applyAlignment="1" applyProtection="1">
      <alignment horizontal="center" vertical="center"/>
      <protection/>
    </xf>
    <xf numFmtId="4" fontId="83" fillId="33" borderId="16" xfId="0" applyNumberFormat="1" applyFont="1" applyFill="1" applyBorder="1" applyAlignment="1" applyProtection="1">
      <alignment horizontal="center" vertical="center"/>
      <protection/>
    </xf>
    <xf numFmtId="0" fontId="83" fillId="33" borderId="0" xfId="0" applyNumberFormat="1" applyFont="1" applyFill="1" applyBorder="1" applyAlignment="1" applyProtection="1">
      <alignment horizontal="right" vertical="center"/>
      <protection/>
    </xf>
    <xf numFmtId="4" fontId="83" fillId="33" borderId="0" xfId="0" applyNumberFormat="1" applyFont="1" applyFill="1" applyBorder="1" applyAlignment="1" applyProtection="1">
      <alignment horizontal="right" vertical="center"/>
      <protection/>
    </xf>
    <xf numFmtId="0" fontId="83" fillId="0" borderId="0" xfId="0" applyNumberFormat="1" applyFont="1" applyFill="1" applyBorder="1" applyAlignment="1" applyProtection="1">
      <alignment horizontal="right" vertical="center"/>
      <protection/>
    </xf>
    <xf numFmtId="0" fontId="83" fillId="0" borderId="16" xfId="0" applyNumberFormat="1" applyFont="1" applyFill="1" applyBorder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vertical="center"/>
      <protection locked="0"/>
    </xf>
    <xf numFmtId="0" fontId="73" fillId="0" borderId="10" xfId="0" applyNumberFormat="1" applyFont="1" applyFill="1" applyBorder="1" applyAlignment="1" applyProtection="1">
      <alignment horizontal="center" vertical="center"/>
      <protection locked="0"/>
    </xf>
    <xf numFmtId="0" fontId="73" fillId="0" borderId="21" xfId="0" applyNumberFormat="1" applyFont="1" applyFill="1" applyBorder="1" applyAlignment="1" applyProtection="1">
      <alignment horizontal="center" vertical="center"/>
      <protection locked="0"/>
    </xf>
    <xf numFmtId="0" fontId="73" fillId="0" borderId="23" xfId="0" applyNumberFormat="1" applyFont="1" applyFill="1" applyBorder="1" applyAlignment="1" applyProtection="1">
      <alignment horizontal="center" vertical="center"/>
      <protection locked="0"/>
    </xf>
    <xf numFmtId="0" fontId="73" fillId="0" borderId="22" xfId="0" applyNumberFormat="1" applyFont="1" applyFill="1" applyBorder="1" applyAlignment="1" applyProtection="1">
      <alignment horizontal="center" vertical="center"/>
      <protection locked="0"/>
    </xf>
    <xf numFmtId="0" fontId="73" fillId="0" borderId="20" xfId="0" applyNumberFormat="1" applyFont="1" applyFill="1" applyBorder="1" applyAlignment="1" applyProtection="1">
      <alignment horizontal="center" vertical="center"/>
      <protection locked="0"/>
    </xf>
    <xf numFmtId="0" fontId="73" fillId="0" borderId="12" xfId="0" applyNumberFormat="1" applyFont="1" applyFill="1" applyBorder="1" applyAlignment="1" applyProtection="1">
      <alignment horizontal="center" vertical="center"/>
      <protection locked="0"/>
    </xf>
    <xf numFmtId="0" fontId="73" fillId="0" borderId="11" xfId="0" applyNumberFormat="1" applyFont="1" applyFill="1" applyBorder="1" applyAlignment="1" applyProtection="1">
      <alignment horizontal="center" vertical="center"/>
      <protection locked="0"/>
    </xf>
    <xf numFmtId="0" fontId="73" fillId="0" borderId="10" xfId="0" applyNumberFormat="1" applyFont="1" applyFill="1" applyBorder="1" applyAlignment="1" applyProtection="1">
      <alignment horizontal="center"/>
      <protection locked="0"/>
    </xf>
    <xf numFmtId="0" fontId="73" fillId="0" borderId="0" xfId="0" applyNumberFormat="1" applyFont="1" applyFill="1" applyBorder="1" applyAlignment="1" applyProtection="1">
      <alignment/>
      <protection/>
    </xf>
    <xf numFmtId="0" fontId="85" fillId="0" borderId="17" xfId="0" applyNumberFormat="1" applyFont="1" applyFill="1" applyBorder="1" applyAlignment="1" applyProtection="1">
      <alignment horizontal="center"/>
      <protection/>
    </xf>
    <xf numFmtId="0" fontId="85" fillId="0" borderId="10" xfId="0" applyNumberFormat="1" applyFont="1" applyFill="1" applyBorder="1" applyAlignment="1" applyProtection="1">
      <alignment horizontal="center" vertical="center"/>
      <protection locked="0"/>
    </xf>
    <xf numFmtId="0" fontId="85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indent="1"/>
      <protection/>
    </xf>
    <xf numFmtId="0" fontId="5" fillId="0" borderId="17" xfId="0" applyNumberFormat="1" applyFont="1" applyFill="1" applyBorder="1" applyAlignment="1" applyProtection="1">
      <alignment horizontal="right" inden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17" xfId="0" applyNumberFormat="1" applyFont="1" applyFill="1" applyBorder="1" applyAlignment="1" applyProtection="1">
      <alignment horizontal="right" vertical="center" inden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18" fillId="0" borderId="17" xfId="0" applyNumberFormat="1" applyFont="1" applyFill="1" applyBorder="1" applyAlignment="1" applyProtection="1">
      <alignment horizontal="right"/>
      <protection/>
    </xf>
    <xf numFmtId="0" fontId="85" fillId="0" borderId="0" xfId="0" applyNumberFormat="1" applyFont="1" applyFill="1" applyBorder="1" applyAlignment="1" applyProtection="1">
      <alignment horizontal="center"/>
      <protection/>
    </xf>
    <xf numFmtId="0" fontId="86" fillId="0" borderId="0" xfId="0" applyFont="1" applyFill="1" applyBorder="1" applyAlignment="1">
      <alignment horizontal="center"/>
    </xf>
    <xf numFmtId="0" fontId="86" fillId="0" borderId="17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7" xfId="0" applyFont="1" applyBorder="1" applyAlignment="1">
      <alignment horizontal="right"/>
    </xf>
    <xf numFmtId="0" fontId="87" fillId="0" borderId="16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right" vertical="center" indent="1"/>
      <protection/>
    </xf>
    <xf numFmtId="0" fontId="14" fillId="0" borderId="17" xfId="0" applyNumberFormat="1" applyFont="1" applyFill="1" applyBorder="1" applyAlignment="1" applyProtection="1">
      <alignment horizontal="right" vertical="center" indent="1"/>
      <protection/>
    </xf>
    <xf numFmtId="0" fontId="5" fillId="0" borderId="22" xfId="0" applyNumberFormat="1" applyFont="1" applyFill="1" applyBorder="1" applyAlignment="1" applyProtection="1">
      <alignment horizontal="center"/>
      <protection locked="0"/>
    </xf>
    <xf numFmtId="0" fontId="5" fillId="0" borderId="23" xfId="0" applyNumberFormat="1" applyFont="1" applyFill="1" applyBorder="1" applyAlignment="1" applyProtection="1">
      <alignment horizontal="center"/>
      <protection locked="0"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169" fontId="4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67" fontId="90" fillId="0" borderId="0" xfId="0" applyNumberFormat="1" applyFont="1" applyFill="1" applyBorder="1" applyAlignment="1" applyProtection="1">
      <alignment horizontal="center" vertical="center"/>
      <protection/>
    </xf>
    <xf numFmtId="167" fontId="90" fillId="0" borderId="0" xfId="0" applyNumberFormat="1" applyFont="1" applyFill="1" applyBorder="1" applyAlignment="1">
      <alignment horizontal="center" vertical="center"/>
    </xf>
    <xf numFmtId="167" fontId="90" fillId="0" borderId="17" xfId="0" applyNumberFormat="1" applyFont="1" applyFill="1" applyBorder="1" applyAlignment="1">
      <alignment horizontal="center" vertical="center"/>
    </xf>
    <xf numFmtId="167" fontId="90" fillId="0" borderId="18" xfId="0" applyNumberFormat="1" applyFont="1" applyFill="1" applyBorder="1" applyAlignment="1">
      <alignment horizontal="center" vertical="center"/>
    </xf>
    <xf numFmtId="167" fontId="90" fillId="0" borderId="24" xfId="0" applyNumberFormat="1" applyFont="1" applyFill="1" applyBorder="1" applyAlignment="1">
      <alignment horizontal="center" vertical="center"/>
    </xf>
    <xf numFmtId="0" fontId="75" fillId="0" borderId="13" xfId="0" applyNumberFormat="1" applyFont="1" applyFill="1" applyBorder="1" applyAlignment="1" applyProtection="1">
      <alignment horizontal="left"/>
      <protection/>
    </xf>
    <xf numFmtId="170" fontId="9" fillId="0" borderId="11" xfId="0" applyNumberFormat="1" applyFont="1" applyFill="1" applyBorder="1" applyAlignment="1" applyProtection="1">
      <alignment horizontal="center" vertical="center"/>
      <protection locked="0"/>
    </xf>
    <xf numFmtId="170" fontId="0" fillId="0" borderId="19" xfId="0" applyNumberFormat="1" applyFont="1" applyBorder="1" applyAlignment="1" applyProtection="1">
      <alignment horizontal="center" vertical="center"/>
      <protection locked="0"/>
    </xf>
    <xf numFmtId="0" fontId="82" fillId="0" borderId="0" xfId="0" applyNumberFormat="1" applyFont="1" applyFill="1" applyBorder="1" applyAlignment="1" applyProtection="1">
      <alignment horizontal="center" vertical="center"/>
      <protection/>
    </xf>
    <xf numFmtId="0" fontId="82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21"/>
  <sheetViews>
    <sheetView showGridLines="0" showRowColHeaders="0" tabSelected="1" zoomScale="140" zoomScaleNormal="140" zoomScaleSheetLayoutView="100" zoomScalePageLayoutView="0" workbookViewId="0" topLeftCell="A7">
      <selection activeCell="L91" sqref="L91"/>
    </sheetView>
  </sheetViews>
  <sheetFormatPr defaultColWidth="10.00390625" defaultRowHeight="12.75"/>
  <cols>
    <col min="1" max="1" width="2.00390625" style="2" customWidth="1"/>
    <col min="2" max="2" width="20.7109375" style="2" customWidth="1"/>
    <col min="3" max="4" width="4.7109375" style="2" customWidth="1"/>
    <col min="5" max="5" width="0.5625" style="2" customWidth="1"/>
    <col min="6" max="6" width="18.7109375" style="2" customWidth="1"/>
    <col min="7" max="13" width="4.7109375" style="2" customWidth="1"/>
    <col min="14" max="14" width="18.7109375" style="2" customWidth="1"/>
    <col min="15" max="19" width="4.7109375" style="2" customWidth="1"/>
    <col min="20" max="20" width="1.1484375" style="2" customWidth="1"/>
    <col min="21" max="21" width="18.7109375" style="2" customWidth="1"/>
    <col min="22" max="23" width="4.7109375" style="2" customWidth="1"/>
    <col min="24" max="24" width="4.140625" style="2" customWidth="1"/>
    <col min="25" max="25" width="4.7109375" style="2" customWidth="1"/>
    <col min="26" max="26" width="6.8515625" style="2" customWidth="1"/>
    <col min="27" max="16384" width="10.00390625" style="2" customWidth="1"/>
  </cols>
  <sheetData>
    <row r="1" spans="2:25" s="9" customFormat="1" ht="12.75" customHeight="1">
      <c r="B1" s="51" t="s">
        <v>0</v>
      </c>
      <c r="C1" s="52"/>
      <c r="D1" s="53"/>
      <c r="E1" s="5"/>
      <c r="F1" s="164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2"/>
      <c r="U1" s="6" t="s">
        <v>2</v>
      </c>
      <c r="V1" s="7"/>
      <c r="W1" s="7"/>
      <c r="X1" s="8"/>
      <c r="Y1" s="2"/>
    </row>
    <row r="2" spans="2:25" ht="12.75" customHeight="1">
      <c r="B2" s="54" t="s">
        <v>3</v>
      </c>
      <c r="C2" s="52"/>
      <c r="D2" s="52"/>
      <c r="E2" s="10"/>
      <c r="F2" s="11" t="s">
        <v>4</v>
      </c>
      <c r="G2" s="166"/>
      <c r="H2" s="167"/>
      <c r="I2" s="167"/>
      <c r="J2" s="167"/>
      <c r="K2" s="167"/>
      <c r="L2" s="167"/>
      <c r="M2" s="167"/>
      <c r="N2" s="168"/>
      <c r="O2" s="46" t="s">
        <v>227</v>
      </c>
      <c r="P2" s="166"/>
      <c r="Q2" s="167"/>
      <c r="R2" s="167"/>
      <c r="S2" s="168"/>
      <c r="T2" s="12"/>
      <c r="U2" s="41" t="s">
        <v>5</v>
      </c>
      <c r="V2" s="11"/>
      <c r="W2" s="9" t="s">
        <v>6</v>
      </c>
      <c r="X2" s="64" t="s">
        <v>7</v>
      </c>
      <c r="Y2" s="12"/>
    </row>
    <row r="3" spans="2:25" ht="12.75" customHeight="1">
      <c r="B3" s="54" t="s">
        <v>8</v>
      </c>
      <c r="C3" s="52"/>
      <c r="D3" s="52"/>
      <c r="E3" s="10"/>
      <c r="F3" s="169" t="s">
        <v>9</v>
      </c>
      <c r="G3" s="171"/>
      <c r="H3" s="172"/>
      <c r="I3" s="172"/>
      <c r="J3" s="172"/>
      <c r="K3" s="172"/>
      <c r="L3" s="172"/>
      <c r="M3" s="172"/>
      <c r="N3" s="172"/>
      <c r="O3" s="46" t="s">
        <v>228</v>
      </c>
      <c r="P3" s="166"/>
      <c r="Q3" s="167"/>
      <c r="R3" s="167"/>
      <c r="S3" s="168"/>
      <c r="T3" s="11"/>
      <c r="U3" s="41" t="s">
        <v>10</v>
      </c>
      <c r="V3" s="11"/>
      <c r="W3" s="9" t="s">
        <v>6</v>
      </c>
      <c r="X3" s="64" t="s">
        <v>7</v>
      </c>
      <c r="Y3" s="11"/>
    </row>
    <row r="4" spans="2:25" ht="12.75" customHeight="1">
      <c r="B4" s="55" t="s">
        <v>11</v>
      </c>
      <c r="C4" s="52"/>
      <c r="D4" s="52"/>
      <c r="E4" s="10"/>
      <c r="F4" s="170"/>
      <c r="G4" s="173"/>
      <c r="H4" s="173"/>
      <c r="I4" s="173"/>
      <c r="J4" s="173"/>
      <c r="K4" s="173"/>
      <c r="L4" s="173"/>
      <c r="M4" s="173"/>
      <c r="N4" s="173"/>
      <c r="O4" s="47" t="s">
        <v>12</v>
      </c>
      <c r="P4" s="166"/>
      <c r="Q4" s="167"/>
      <c r="R4" s="167"/>
      <c r="S4" s="168"/>
      <c r="T4" s="11"/>
      <c r="U4" s="41" t="s">
        <v>13</v>
      </c>
      <c r="V4" s="11"/>
      <c r="W4" s="9" t="s">
        <v>6</v>
      </c>
      <c r="X4" s="64" t="s">
        <v>7</v>
      </c>
      <c r="Y4" s="11"/>
    </row>
    <row r="5" spans="2:25" ht="12.75" customHeight="1">
      <c r="B5" s="56" t="s">
        <v>14</v>
      </c>
      <c r="C5" s="52"/>
      <c r="D5" s="52"/>
      <c r="E5" s="10"/>
      <c r="F5" s="11" t="s">
        <v>15</v>
      </c>
      <c r="G5" s="166"/>
      <c r="H5" s="167"/>
      <c r="I5" s="167"/>
      <c r="J5" s="167"/>
      <c r="K5" s="167"/>
      <c r="L5" s="167"/>
      <c r="M5" s="167"/>
      <c r="N5" s="168"/>
      <c r="O5" s="47" t="s">
        <v>229</v>
      </c>
      <c r="P5" s="166"/>
      <c r="Q5" s="167"/>
      <c r="R5" s="167"/>
      <c r="S5" s="168"/>
      <c r="T5" s="11"/>
      <c r="U5" s="41" t="s">
        <v>230</v>
      </c>
      <c r="V5" s="15"/>
      <c r="W5" s="9" t="s">
        <v>6</v>
      </c>
      <c r="X5" s="64" t="s">
        <v>7</v>
      </c>
      <c r="Y5" s="11"/>
    </row>
    <row r="6" spans="2:25" ht="12.75" customHeight="1">
      <c r="B6" s="16"/>
      <c r="E6" s="10"/>
      <c r="F6" s="17" t="s">
        <v>16</v>
      </c>
      <c r="G6" s="18"/>
      <c r="H6" s="184"/>
      <c r="I6" s="185"/>
      <c r="J6" s="185"/>
      <c r="K6" s="19" t="s">
        <v>17</v>
      </c>
      <c r="L6" s="11"/>
      <c r="M6" s="11"/>
      <c r="N6" s="11"/>
      <c r="O6" s="146" t="s">
        <v>18</v>
      </c>
      <c r="P6" s="147"/>
      <c r="Q6" s="174"/>
      <c r="R6" s="175"/>
      <c r="S6" s="175"/>
      <c r="T6" s="176"/>
      <c r="U6" s="176"/>
      <c r="V6" s="176"/>
      <c r="W6" s="176"/>
      <c r="X6" s="177"/>
      <c r="Y6" s="11"/>
    </row>
    <row r="7" spans="2:25" ht="12.75" customHeight="1">
      <c r="B7" s="20" t="s">
        <v>19</v>
      </c>
      <c r="D7" s="4"/>
      <c r="E7" s="10"/>
      <c r="F7" s="57" t="s">
        <v>20</v>
      </c>
      <c r="G7" s="58"/>
      <c r="H7" s="58"/>
      <c r="I7" s="58"/>
      <c r="J7" s="58"/>
      <c r="K7" s="58"/>
      <c r="L7" s="58"/>
      <c r="M7" s="58"/>
      <c r="N7" s="58"/>
      <c r="O7" s="11"/>
      <c r="P7" s="11"/>
      <c r="R7" s="11"/>
      <c r="S7" s="11"/>
      <c r="T7" s="4"/>
      <c r="U7" s="49" t="s">
        <v>235</v>
      </c>
      <c r="V7" s="50">
        <f>SUM(W102)</f>
        <v>0</v>
      </c>
      <c r="W7" s="191" t="s">
        <v>236</v>
      </c>
      <c r="X7" s="191"/>
      <c r="Y7" s="11"/>
    </row>
    <row r="8" spans="2:25" ht="12.75" customHeight="1">
      <c r="B8" s="44" t="s">
        <v>231</v>
      </c>
      <c r="E8" s="10"/>
      <c r="F8" s="178"/>
      <c r="G8" s="179"/>
      <c r="H8" s="179"/>
      <c r="I8" s="179"/>
      <c r="J8" s="179"/>
      <c r="K8" s="179"/>
      <c r="L8" s="179"/>
      <c r="M8" s="179"/>
      <c r="N8" s="180"/>
      <c r="O8" s="21"/>
      <c r="P8" s="21"/>
      <c r="Q8" s="150" t="s">
        <v>1</v>
      </c>
      <c r="R8" s="151"/>
      <c r="S8" s="151"/>
      <c r="T8" s="151"/>
      <c r="U8" s="192"/>
      <c r="V8" s="21"/>
      <c r="W8" s="21"/>
      <c r="X8" s="21"/>
      <c r="Y8" s="21"/>
    </row>
    <row r="9" spans="2:21" s="23" customFormat="1" ht="12.75" customHeight="1">
      <c r="B9" s="16" t="s">
        <v>21</v>
      </c>
      <c r="C9" s="9" t="s">
        <v>6</v>
      </c>
      <c r="D9" s="9" t="s">
        <v>7</v>
      </c>
      <c r="E9" s="22"/>
      <c r="F9" s="181"/>
      <c r="G9" s="182"/>
      <c r="H9" s="182"/>
      <c r="I9" s="182"/>
      <c r="J9" s="182"/>
      <c r="K9" s="182"/>
      <c r="L9" s="182"/>
      <c r="M9" s="182"/>
      <c r="N9" s="183"/>
      <c r="O9" s="21"/>
      <c r="P9" s="21"/>
      <c r="Q9" s="151"/>
      <c r="R9" s="151"/>
      <c r="S9" s="151"/>
      <c r="T9" s="151"/>
      <c r="U9" s="193"/>
    </row>
    <row r="10" spans="2:19" s="23" customFormat="1" ht="12.75" customHeight="1">
      <c r="B10" s="16" t="s">
        <v>22</v>
      </c>
      <c r="C10" s="9" t="s">
        <v>6</v>
      </c>
      <c r="D10" s="9" t="s">
        <v>7</v>
      </c>
      <c r="E10" s="22"/>
      <c r="F10" s="148" t="s">
        <v>23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2:19" s="23" customFormat="1" ht="12.75" customHeight="1">
      <c r="B11" s="36"/>
      <c r="C11" s="9"/>
      <c r="D11" s="9"/>
      <c r="E11" s="22"/>
      <c r="F11" s="148" t="s">
        <v>25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2:19" s="23" customFormat="1" ht="9.75" customHeight="1">
      <c r="B12" s="36" t="s">
        <v>24</v>
      </c>
      <c r="C12" s="9" t="s">
        <v>6</v>
      </c>
      <c r="D12" s="9" t="s">
        <v>7</v>
      </c>
      <c r="E12" s="22"/>
      <c r="F12" s="76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25" ht="9.75" customHeight="1">
      <c r="B13" s="16" t="s">
        <v>26</v>
      </c>
      <c r="C13" s="9" t="s">
        <v>6</v>
      </c>
      <c r="D13" s="9" t="s">
        <v>7</v>
      </c>
      <c r="E13" s="10"/>
      <c r="G13" s="129" t="s">
        <v>257</v>
      </c>
      <c r="O13" s="129" t="s">
        <v>257</v>
      </c>
      <c r="U13" s="156" t="s">
        <v>257</v>
      </c>
      <c r="V13" s="157"/>
      <c r="W13" s="157"/>
      <c r="X13" s="157"/>
      <c r="Y13" s="157"/>
    </row>
    <row r="14" spans="2:25" ht="9" customHeight="1">
      <c r="B14" s="16" t="s">
        <v>27</v>
      </c>
      <c r="C14" s="9" t="s">
        <v>6</v>
      </c>
      <c r="D14" s="9" t="s">
        <v>7</v>
      </c>
      <c r="E14" s="10"/>
      <c r="F14" s="74" t="s">
        <v>28</v>
      </c>
      <c r="G14" s="25" t="s">
        <v>29</v>
      </c>
      <c r="H14" s="25" t="s">
        <v>30</v>
      </c>
      <c r="I14" s="25" t="s">
        <v>31</v>
      </c>
      <c r="J14" s="25" t="s">
        <v>32</v>
      </c>
      <c r="K14" s="77" t="s">
        <v>233</v>
      </c>
      <c r="L14" s="41"/>
      <c r="M14" s="72"/>
      <c r="N14" s="59" t="s">
        <v>34</v>
      </c>
      <c r="O14" s="78"/>
      <c r="P14" s="79" t="s">
        <v>33</v>
      </c>
      <c r="Q14" s="113"/>
      <c r="R14" s="114"/>
      <c r="U14" s="74" t="s">
        <v>35</v>
      </c>
      <c r="V14" s="80" t="s">
        <v>33</v>
      </c>
      <c r="W14" s="113"/>
      <c r="X14" s="114"/>
      <c r="Y14" s="72"/>
    </row>
    <row r="15" spans="2:25" ht="9" customHeight="1">
      <c r="B15" s="16"/>
      <c r="C15" s="9"/>
      <c r="D15" s="9"/>
      <c r="E15" s="10"/>
      <c r="F15" s="67" t="s">
        <v>36</v>
      </c>
      <c r="G15" s="121"/>
      <c r="H15" s="121"/>
      <c r="I15" s="121"/>
      <c r="J15" s="121"/>
      <c r="K15" s="41">
        <f aca="true" t="shared" si="0" ref="K15:K26">SUM(G15,H15,I15,J15)</f>
        <v>0</v>
      </c>
      <c r="L15" s="109">
        <v>0.25</v>
      </c>
      <c r="M15" s="110">
        <f aca="true" t="shared" si="1" ref="M15:M32">IF(L15*K15,L15*K15,"")</f>
      </c>
      <c r="N15" s="138" t="s">
        <v>37</v>
      </c>
      <c r="O15" s="139"/>
      <c r="P15" s="122"/>
      <c r="Q15" s="109">
        <v>1</v>
      </c>
      <c r="R15" s="110">
        <f aca="true" t="shared" si="2" ref="R15:R30">IF(Q15*P15,Q15*P15,"")</f>
      </c>
      <c r="U15" s="67" t="s">
        <v>38</v>
      </c>
      <c r="V15" s="124"/>
      <c r="W15" s="109">
        <v>0.8</v>
      </c>
      <c r="X15" s="110">
        <f aca="true" t="shared" si="3" ref="X15:X30">IF(W15*V15,W15*V15,"")</f>
      </c>
      <c r="Y15" s="28"/>
    </row>
    <row r="16" spans="2:25" ht="9" customHeight="1">
      <c r="B16" s="2" t="s">
        <v>39</v>
      </c>
      <c r="C16" s="9" t="s">
        <v>6</v>
      </c>
      <c r="D16" s="9" t="s">
        <v>7</v>
      </c>
      <c r="E16" s="10"/>
      <c r="F16" s="67" t="s">
        <v>40</v>
      </c>
      <c r="G16" s="121"/>
      <c r="H16" s="121"/>
      <c r="I16" s="121"/>
      <c r="J16" s="121"/>
      <c r="K16" s="41">
        <f t="shared" si="0"/>
        <v>0</v>
      </c>
      <c r="L16" s="109">
        <v>1.4</v>
      </c>
      <c r="M16" s="110">
        <f t="shared" si="1"/>
      </c>
      <c r="N16" s="138" t="s">
        <v>41</v>
      </c>
      <c r="O16" s="139"/>
      <c r="P16" s="122"/>
      <c r="Q16" s="109">
        <v>1</v>
      </c>
      <c r="R16" s="110">
        <f t="shared" si="2"/>
      </c>
      <c r="U16" s="67" t="s">
        <v>42</v>
      </c>
      <c r="V16" s="124"/>
      <c r="W16" s="109">
        <v>0.75</v>
      </c>
      <c r="X16" s="110">
        <f t="shared" si="3"/>
      </c>
      <c r="Y16" s="28"/>
    </row>
    <row r="17" spans="2:25" ht="9" customHeight="1">
      <c r="B17" s="2" t="s">
        <v>43</v>
      </c>
      <c r="C17" s="9" t="s">
        <v>6</v>
      </c>
      <c r="D17" s="9" t="s">
        <v>7</v>
      </c>
      <c r="E17" s="10"/>
      <c r="F17" s="67" t="s">
        <v>44</v>
      </c>
      <c r="G17" s="121"/>
      <c r="H17" s="121"/>
      <c r="I17" s="121"/>
      <c r="J17" s="121"/>
      <c r="K17" s="41">
        <f t="shared" si="0"/>
        <v>0</v>
      </c>
      <c r="L17" s="109">
        <v>0.9</v>
      </c>
      <c r="M17" s="110">
        <f t="shared" si="1"/>
      </c>
      <c r="N17" s="138" t="s">
        <v>47</v>
      </c>
      <c r="O17" s="139"/>
      <c r="P17" s="122"/>
      <c r="Q17" s="109">
        <v>0.2</v>
      </c>
      <c r="R17" s="110">
        <f t="shared" si="2"/>
      </c>
      <c r="U17" s="67" t="s">
        <v>46</v>
      </c>
      <c r="V17" s="124"/>
      <c r="W17" s="109">
        <v>0.8</v>
      </c>
      <c r="X17" s="110">
        <f t="shared" si="3"/>
      </c>
      <c r="Y17" s="28"/>
    </row>
    <row r="18" spans="3:25" ht="9" customHeight="1">
      <c r="C18" s="9"/>
      <c r="D18" s="9"/>
      <c r="E18" s="10"/>
      <c r="F18" s="67"/>
      <c r="G18" s="125"/>
      <c r="H18" s="125"/>
      <c r="I18" s="125"/>
      <c r="J18" s="123"/>
      <c r="K18" s="41">
        <f t="shared" si="0"/>
        <v>0</v>
      </c>
      <c r="L18" s="109"/>
      <c r="M18" s="110">
        <f t="shared" si="1"/>
      </c>
      <c r="N18" s="138" t="s">
        <v>51</v>
      </c>
      <c r="O18" s="139"/>
      <c r="P18" s="122"/>
      <c r="Q18" s="109">
        <v>0.35</v>
      </c>
      <c r="R18" s="110">
        <f t="shared" si="2"/>
      </c>
      <c r="U18" s="67" t="s">
        <v>48</v>
      </c>
      <c r="V18" s="124"/>
      <c r="W18" s="109">
        <v>0.45</v>
      </c>
      <c r="X18" s="110">
        <f t="shared" si="3"/>
      </c>
      <c r="Y18" s="28"/>
    </row>
    <row r="19" spans="2:25" ht="9" customHeight="1">
      <c r="B19" s="2" t="s">
        <v>49</v>
      </c>
      <c r="C19" s="9" t="s">
        <v>6</v>
      </c>
      <c r="D19" s="9" t="s">
        <v>7</v>
      </c>
      <c r="E19" s="10"/>
      <c r="F19" s="67" t="s">
        <v>50</v>
      </c>
      <c r="G19" s="121"/>
      <c r="H19" s="121"/>
      <c r="I19" s="121"/>
      <c r="J19" s="121"/>
      <c r="K19" s="41">
        <f t="shared" si="0"/>
        <v>0</v>
      </c>
      <c r="L19" s="109">
        <v>0.8</v>
      </c>
      <c r="M19" s="110">
        <f t="shared" si="1"/>
      </c>
      <c r="P19" s="125"/>
      <c r="Q19" s="110"/>
      <c r="R19" s="110">
        <f t="shared" si="2"/>
      </c>
      <c r="U19" s="67" t="s">
        <v>55</v>
      </c>
      <c r="V19" s="121"/>
      <c r="W19" s="110">
        <v>0.2</v>
      </c>
      <c r="X19" s="110">
        <f t="shared" si="3"/>
      </c>
      <c r="Y19" s="28"/>
    </row>
    <row r="20" spans="2:25" ht="9" customHeight="1">
      <c r="B20" s="2" t="s">
        <v>52</v>
      </c>
      <c r="C20" s="9" t="s">
        <v>6</v>
      </c>
      <c r="D20" s="9" t="s">
        <v>7</v>
      </c>
      <c r="E20" s="10"/>
      <c r="F20" s="67" t="s">
        <v>53</v>
      </c>
      <c r="G20" s="121"/>
      <c r="H20" s="121"/>
      <c r="I20" s="121"/>
      <c r="J20" s="121"/>
      <c r="K20" s="41">
        <f t="shared" si="0"/>
        <v>0</v>
      </c>
      <c r="L20" s="109">
        <v>0.6</v>
      </c>
      <c r="M20" s="110">
        <f t="shared" si="1"/>
      </c>
      <c r="N20" s="138" t="s">
        <v>54</v>
      </c>
      <c r="O20" s="139"/>
      <c r="P20" s="122"/>
      <c r="Q20" s="109">
        <v>1.1</v>
      </c>
      <c r="R20" s="110">
        <f t="shared" si="2"/>
      </c>
      <c r="V20" s="125"/>
      <c r="W20" s="110"/>
      <c r="X20" s="110">
        <f t="shared" si="3"/>
      </c>
      <c r="Y20" s="28"/>
    </row>
    <row r="21" spans="2:25" ht="9" customHeight="1">
      <c r="B21" s="3" t="s">
        <v>232</v>
      </c>
      <c r="C21" s="9" t="s">
        <v>6</v>
      </c>
      <c r="D21" s="9" t="s">
        <v>7</v>
      </c>
      <c r="E21" s="10"/>
      <c r="F21" s="67"/>
      <c r="G21" s="125"/>
      <c r="H21" s="125"/>
      <c r="I21" s="125"/>
      <c r="J21" s="123"/>
      <c r="K21" s="41">
        <f t="shared" si="0"/>
        <v>0</v>
      </c>
      <c r="L21" s="109"/>
      <c r="M21" s="110">
        <f t="shared" si="1"/>
      </c>
      <c r="N21" s="138" t="s">
        <v>45</v>
      </c>
      <c r="O21" s="139"/>
      <c r="P21" s="122"/>
      <c r="Q21" s="109">
        <v>0.5</v>
      </c>
      <c r="R21" s="110">
        <f t="shared" si="2"/>
      </c>
      <c r="U21" s="67" t="s">
        <v>56</v>
      </c>
      <c r="V21" s="124"/>
      <c r="W21" s="109">
        <v>0.8</v>
      </c>
      <c r="X21" s="110">
        <f t="shared" si="3"/>
      </c>
      <c r="Y21" s="28"/>
    </row>
    <row r="22" spans="3:25" ht="9" customHeight="1">
      <c r="C22" s="9"/>
      <c r="D22" s="9"/>
      <c r="E22" s="10"/>
      <c r="F22" s="67" t="s">
        <v>57</v>
      </c>
      <c r="G22" s="121"/>
      <c r="H22" s="121"/>
      <c r="I22" s="121"/>
      <c r="J22" s="121"/>
      <c r="K22" s="41">
        <f t="shared" si="0"/>
        <v>0</v>
      </c>
      <c r="L22" s="109">
        <v>1.2</v>
      </c>
      <c r="M22" s="110">
        <f t="shared" si="1"/>
      </c>
      <c r="N22" s="138" t="s">
        <v>255</v>
      </c>
      <c r="O22" s="139"/>
      <c r="P22" s="122"/>
      <c r="Q22" s="109">
        <v>0.2</v>
      </c>
      <c r="R22" s="110">
        <f t="shared" si="2"/>
      </c>
      <c r="U22" s="67" t="s">
        <v>59</v>
      </c>
      <c r="V22" s="124"/>
      <c r="W22" s="109">
        <v>0.4</v>
      </c>
      <c r="X22" s="110">
        <f t="shared" si="3"/>
      </c>
      <c r="Y22" s="28"/>
    </row>
    <row r="23" spans="2:25" ht="9" customHeight="1">
      <c r="B23" s="45" t="s">
        <v>60</v>
      </c>
      <c r="C23" s="9"/>
      <c r="D23" s="9"/>
      <c r="E23" s="10"/>
      <c r="F23" s="67" t="s">
        <v>61</v>
      </c>
      <c r="G23" s="121"/>
      <c r="H23" s="121"/>
      <c r="I23" s="121"/>
      <c r="J23" s="121"/>
      <c r="K23" s="41">
        <f t="shared" si="0"/>
        <v>0</v>
      </c>
      <c r="L23" s="109">
        <v>0.75</v>
      </c>
      <c r="M23" s="110">
        <f t="shared" si="1"/>
      </c>
      <c r="N23" s="138" t="s">
        <v>71</v>
      </c>
      <c r="O23" s="139"/>
      <c r="P23" s="122"/>
      <c r="Q23" s="109">
        <v>1</v>
      </c>
      <c r="R23" s="110">
        <f t="shared" si="2"/>
      </c>
      <c r="U23" s="67" t="s">
        <v>63</v>
      </c>
      <c r="V23" s="124"/>
      <c r="W23" s="109">
        <v>0.6</v>
      </c>
      <c r="X23" s="110">
        <f t="shared" si="3"/>
      </c>
      <c r="Y23" s="28"/>
    </row>
    <row r="24" spans="2:26" ht="9" customHeight="1">
      <c r="B24" s="16" t="s">
        <v>64</v>
      </c>
      <c r="C24" s="9" t="s">
        <v>6</v>
      </c>
      <c r="D24" s="9" t="s">
        <v>7</v>
      </c>
      <c r="E24" s="10"/>
      <c r="F24" s="68" t="s">
        <v>65</v>
      </c>
      <c r="G24" s="121"/>
      <c r="H24" s="121"/>
      <c r="I24" s="121"/>
      <c r="J24" s="121"/>
      <c r="K24" s="41">
        <f t="shared" si="0"/>
        <v>0</v>
      </c>
      <c r="L24" s="109">
        <v>0.15</v>
      </c>
      <c r="M24" s="110">
        <f t="shared" si="1"/>
      </c>
      <c r="P24" s="122"/>
      <c r="Q24" s="109"/>
      <c r="R24" s="110">
        <f t="shared" si="2"/>
      </c>
      <c r="U24" s="67" t="s">
        <v>66</v>
      </c>
      <c r="V24" s="124"/>
      <c r="W24" s="109">
        <v>0.3</v>
      </c>
      <c r="X24" s="110">
        <f t="shared" si="3"/>
      </c>
      <c r="Y24" s="28"/>
      <c r="Z24" s="9"/>
    </row>
    <row r="25" spans="2:25" ht="9" customHeight="1">
      <c r="B25" s="16" t="s">
        <v>67</v>
      </c>
      <c r="C25" s="9" t="s">
        <v>6</v>
      </c>
      <c r="D25" s="9" t="s">
        <v>7</v>
      </c>
      <c r="E25" s="10"/>
      <c r="F25" s="68" t="s">
        <v>247</v>
      </c>
      <c r="G25" s="121"/>
      <c r="H25" s="121"/>
      <c r="I25" s="121"/>
      <c r="J25" s="121"/>
      <c r="K25" s="41">
        <f t="shared" si="0"/>
        <v>0</v>
      </c>
      <c r="L25" s="109">
        <v>1</v>
      </c>
      <c r="M25" s="110">
        <f t="shared" si="1"/>
      </c>
      <c r="P25" s="121"/>
      <c r="Q25" s="110"/>
      <c r="R25" s="110">
        <f t="shared" si="2"/>
      </c>
      <c r="U25" s="67" t="s">
        <v>68</v>
      </c>
      <c r="V25" s="124"/>
      <c r="W25" s="109">
        <v>1</v>
      </c>
      <c r="X25" s="110">
        <f t="shared" si="3"/>
      </c>
      <c r="Y25" s="28"/>
    </row>
    <row r="26" spans="2:25" ht="9" customHeight="1">
      <c r="B26" s="2" t="s">
        <v>69</v>
      </c>
      <c r="C26" s="9" t="s">
        <v>70</v>
      </c>
      <c r="D26" s="29"/>
      <c r="E26" s="10"/>
      <c r="F26" s="68" t="s">
        <v>248</v>
      </c>
      <c r="G26" s="121"/>
      <c r="H26" s="121"/>
      <c r="I26" s="121"/>
      <c r="J26" s="121"/>
      <c r="K26" s="41">
        <f t="shared" si="0"/>
        <v>0</v>
      </c>
      <c r="L26" s="109">
        <v>0.5</v>
      </c>
      <c r="M26" s="110">
        <f t="shared" si="1"/>
      </c>
      <c r="P26" s="125"/>
      <c r="Q26" s="110"/>
      <c r="R26" s="110">
        <f t="shared" si="2"/>
      </c>
      <c r="U26" s="67"/>
      <c r="V26" s="125"/>
      <c r="W26" s="110">
        <v>0.45</v>
      </c>
      <c r="X26" s="110">
        <f t="shared" si="3"/>
      </c>
      <c r="Y26" s="28"/>
    </row>
    <row r="27" spans="2:25" ht="9" customHeight="1">
      <c r="B27" s="2" t="s">
        <v>72</v>
      </c>
      <c r="C27" s="9" t="s">
        <v>6</v>
      </c>
      <c r="D27" s="9" t="s">
        <v>7</v>
      </c>
      <c r="E27" s="10"/>
      <c r="F27" s="68"/>
      <c r="G27" s="125"/>
      <c r="H27" s="125"/>
      <c r="I27" s="125"/>
      <c r="J27" s="123"/>
      <c r="K27" s="41">
        <f>SUM(G27:J27)</f>
        <v>0</v>
      </c>
      <c r="L27" s="109"/>
      <c r="M27" s="110">
        <f t="shared" si="1"/>
      </c>
      <c r="N27" s="152" t="s">
        <v>73</v>
      </c>
      <c r="O27" s="153"/>
      <c r="P27" s="122"/>
      <c r="Q27" s="109">
        <v>0.15</v>
      </c>
      <c r="R27" s="110">
        <f t="shared" si="2"/>
      </c>
      <c r="U27" s="101" t="s">
        <v>73</v>
      </c>
      <c r="V27" s="124"/>
      <c r="W27" s="109">
        <v>0.15</v>
      </c>
      <c r="X27" s="110">
        <f t="shared" si="3"/>
      </c>
      <c r="Y27" s="28"/>
    </row>
    <row r="28" spans="2:25" ht="9" customHeight="1">
      <c r="B28" s="2" t="s">
        <v>74</v>
      </c>
      <c r="C28" s="9"/>
      <c r="D28" s="9"/>
      <c r="E28" s="10"/>
      <c r="F28" s="68" t="s">
        <v>245</v>
      </c>
      <c r="G28" s="121"/>
      <c r="H28" s="121"/>
      <c r="I28" s="121"/>
      <c r="J28" s="121"/>
      <c r="K28" s="41">
        <f>SUM(G28,H28,I28,J28)</f>
        <v>0</v>
      </c>
      <c r="L28" s="109">
        <v>0.5</v>
      </c>
      <c r="M28" s="110">
        <f t="shared" si="1"/>
      </c>
      <c r="N28" s="152" t="s">
        <v>78</v>
      </c>
      <c r="O28" s="153"/>
      <c r="P28" s="122"/>
      <c r="Q28" s="109">
        <v>0.08</v>
      </c>
      <c r="R28" s="110">
        <f t="shared" si="2"/>
      </c>
      <c r="U28" s="101" t="s">
        <v>78</v>
      </c>
      <c r="V28" s="124"/>
      <c r="W28" s="109">
        <v>0.08</v>
      </c>
      <c r="X28" s="110">
        <f t="shared" si="3"/>
      </c>
      <c r="Y28" s="28"/>
    </row>
    <row r="29" spans="2:25" ht="9" customHeight="1">
      <c r="B29" s="2" t="s">
        <v>76</v>
      </c>
      <c r="C29" s="29"/>
      <c r="D29" s="9" t="s">
        <v>77</v>
      </c>
      <c r="E29" s="10"/>
      <c r="F29" s="68" t="s">
        <v>246</v>
      </c>
      <c r="G29" s="121"/>
      <c r="H29" s="121"/>
      <c r="I29" s="121"/>
      <c r="J29" s="121"/>
      <c r="K29" s="41">
        <f>SUM(G29:J29)</f>
        <v>0</v>
      </c>
      <c r="L29" s="109">
        <v>1</v>
      </c>
      <c r="M29" s="110">
        <f t="shared" si="1"/>
      </c>
      <c r="N29" s="152" t="s">
        <v>75</v>
      </c>
      <c r="O29" s="153"/>
      <c r="P29" s="122"/>
      <c r="Q29" s="109">
        <v>0.08</v>
      </c>
      <c r="R29" s="110">
        <f t="shared" si="2"/>
      </c>
      <c r="U29" s="101" t="s">
        <v>254</v>
      </c>
      <c r="V29" s="124"/>
      <c r="W29" s="109">
        <v>0.08</v>
      </c>
      <c r="X29" s="110">
        <f t="shared" si="3"/>
      </c>
      <c r="Y29" s="28"/>
    </row>
    <row r="30" spans="2:25" ht="9" customHeight="1">
      <c r="B30" s="16" t="s">
        <v>79</v>
      </c>
      <c r="C30" s="9"/>
      <c r="D30" s="9"/>
      <c r="E30" s="10"/>
      <c r="F30" s="68"/>
      <c r="G30" s="125"/>
      <c r="H30" s="125"/>
      <c r="I30" s="125"/>
      <c r="J30" s="123"/>
      <c r="K30" s="41">
        <f>SUM(G30:J30)</f>
        <v>0</v>
      </c>
      <c r="L30" s="109"/>
      <c r="M30" s="110">
        <f t="shared" si="1"/>
      </c>
      <c r="N30" s="152" t="s">
        <v>252</v>
      </c>
      <c r="O30" s="153"/>
      <c r="P30" s="122"/>
      <c r="Q30" s="115">
        <v>0.09</v>
      </c>
      <c r="R30" s="112">
        <f t="shared" si="2"/>
      </c>
      <c r="U30" s="101" t="s">
        <v>253</v>
      </c>
      <c r="V30" s="124"/>
      <c r="W30" s="115">
        <v>0.09</v>
      </c>
      <c r="X30" s="112">
        <f t="shared" si="3"/>
      </c>
      <c r="Y30" s="28"/>
    </row>
    <row r="31" spans="2:25" ht="9.75" customHeight="1">
      <c r="B31" s="2" t="s">
        <v>80</v>
      </c>
      <c r="C31" s="9" t="s">
        <v>6</v>
      </c>
      <c r="D31" s="9" t="s">
        <v>7</v>
      </c>
      <c r="E31" s="10"/>
      <c r="F31" s="67" t="s">
        <v>81</v>
      </c>
      <c r="G31" s="121"/>
      <c r="H31" s="121"/>
      <c r="I31" s="121"/>
      <c r="J31" s="121"/>
      <c r="K31" s="41">
        <f>SUM(G31,H31,I31,J31)</f>
        <v>0</v>
      </c>
      <c r="L31" s="109">
        <v>1.6</v>
      </c>
      <c r="M31" s="110">
        <f t="shared" si="1"/>
      </c>
      <c r="P31" s="30"/>
      <c r="Q31" s="116"/>
      <c r="R31" s="117">
        <f>SUM(R15:R30)</f>
        <v>0</v>
      </c>
      <c r="V31" s="30"/>
      <c r="W31" s="116"/>
      <c r="X31" s="117">
        <f>IF(SUM(X15:X30),SUM(X15:X30),"")</f>
      </c>
      <c r="Y31" s="28"/>
    </row>
    <row r="32" spans="2:26" ht="9" customHeight="1">
      <c r="B32" s="45" t="s">
        <v>83</v>
      </c>
      <c r="C32" s="9"/>
      <c r="D32" s="9"/>
      <c r="E32" s="10"/>
      <c r="F32" s="67" t="s">
        <v>84</v>
      </c>
      <c r="G32" s="121"/>
      <c r="H32" s="121"/>
      <c r="I32" s="121"/>
      <c r="J32" s="121"/>
      <c r="K32" s="41">
        <f>SUM(G32,H32,I32,J32)</f>
        <v>0</v>
      </c>
      <c r="L32" s="109">
        <v>1.1</v>
      </c>
      <c r="M32" s="110">
        <f t="shared" si="1"/>
      </c>
      <c r="O32" s="129" t="s">
        <v>257</v>
      </c>
      <c r="U32" s="156" t="s">
        <v>257</v>
      </c>
      <c r="V32" s="157"/>
      <c r="W32" s="157"/>
      <c r="X32" s="157"/>
      <c r="Y32" s="157"/>
      <c r="Z32" s="26"/>
    </row>
    <row r="33" spans="2:25" ht="9" customHeight="1">
      <c r="B33" s="16" t="s">
        <v>64</v>
      </c>
      <c r="C33" s="9" t="s">
        <v>6</v>
      </c>
      <c r="D33" s="9" t="s">
        <v>7</v>
      </c>
      <c r="E33" s="10"/>
      <c r="F33" s="67"/>
      <c r="G33" s="125"/>
      <c r="H33" s="125"/>
      <c r="I33" s="125"/>
      <c r="J33" s="123"/>
      <c r="K33" s="41">
        <f>SUM(G33:J33)</f>
        <v>0</v>
      </c>
      <c r="L33" s="109"/>
      <c r="M33" s="110"/>
      <c r="N33" s="158" t="s">
        <v>110</v>
      </c>
      <c r="O33" s="159"/>
      <c r="P33" s="84" t="s">
        <v>33</v>
      </c>
      <c r="Q33" s="113"/>
      <c r="R33" s="114"/>
      <c r="U33" s="74" t="s">
        <v>86</v>
      </c>
      <c r="V33" s="84" t="s">
        <v>33</v>
      </c>
      <c r="W33" s="113"/>
      <c r="X33" s="114"/>
      <c r="Y33" s="28"/>
    </row>
    <row r="34" spans="2:25" ht="9" customHeight="1">
      <c r="B34" s="16" t="s">
        <v>67</v>
      </c>
      <c r="C34" s="9" t="s">
        <v>6</v>
      </c>
      <c r="D34" s="9" t="s">
        <v>7</v>
      </c>
      <c r="E34" s="10"/>
      <c r="F34" s="67" t="s">
        <v>87</v>
      </c>
      <c r="G34" s="121"/>
      <c r="H34" s="121"/>
      <c r="I34" s="121"/>
      <c r="J34" s="121"/>
      <c r="K34" s="41">
        <f>SUM(G34,H34,I34,J34)</f>
        <v>0</v>
      </c>
      <c r="L34" s="109">
        <v>0.35</v>
      </c>
      <c r="M34" s="110">
        <f>IF(L34*K34,L34*K34,"")</f>
      </c>
      <c r="N34" s="138" t="s">
        <v>58</v>
      </c>
      <c r="O34" s="139"/>
      <c r="P34" s="124"/>
      <c r="Q34" s="109">
        <v>1.1</v>
      </c>
      <c r="R34" s="110">
        <f aca="true" t="shared" si="4" ref="R34:R44">IF(Q34*P34,Q34*P34,"")</f>
      </c>
      <c r="U34" s="67" t="s">
        <v>89</v>
      </c>
      <c r="V34" s="121"/>
      <c r="W34" s="109">
        <v>0.8</v>
      </c>
      <c r="X34" s="110">
        <f aca="true" t="shared" si="5" ref="X34:X44">IF(W34*V34,W34*V34,"")</f>
      </c>
      <c r="Y34" s="28"/>
    </row>
    <row r="35" spans="2:26" ht="9.75" customHeight="1">
      <c r="B35" s="2" t="s">
        <v>69</v>
      </c>
      <c r="C35" s="9" t="s">
        <v>70</v>
      </c>
      <c r="D35" s="29"/>
      <c r="E35" s="10"/>
      <c r="F35" s="68" t="s">
        <v>90</v>
      </c>
      <c r="G35" s="121"/>
      <c r="H35" s="121"/>
      <c r="I35" s="121"/>
      <c r="J35" s="121"/>
      <c r="K35" s="41">
        <f>SUM(G35,H35,I35,J35)</f>
        <v>0</v>
      </c>
      <c r="L35" s="109">
        <v>0.2</v>
      </c>
      <c r="M35" s="110">
        <f>IF(L35*K35,L35*K35,"")</f>
      </c>
      <c r="N35" s="138" t="s">
        <v>62</v>
      </c>
      <c r="O35" s="139"/>
      <c r="P35" s="124"/>
      <c r="Q35" s="109">
        <v>0.2</v>
      </c>
      <c r="R35" s="110">
        <f t="shared" si="4"/>
      </c>
      <c r="U35" s="67" t="s">
        <v>91</v>
      </c>
      <c r="V35" s="121"/>
      <c r="W35" s="109">
        <v>0.35</v>
      </c>
      <c r="X35" s="110">
        <f t="shared" si="5"/>
      </c>
      <c r="Y35" s="31"/>
      <c r="Z35" s="26"/>
    </row>
    <row r="36" spans="2:26" ht="9" customHeight="1">
      <c r="B36" s="2" t="s">
        <v>72</v>
      </c>
      <c r="C36" s="9" t="s">
        <v>6</v>
      </c>
      <c r="D36" s="9" t="s">
        <v>7</v>
      </c>
      <c r="E36" s="10"/>
      <c r="F36" s="67"/>
      <c r="G36" s="125"/>
      <c r="H36" s="125"/>
      <c r="I36" s="125"/>
      <c r="J36" s="123"/>
      <c r="K36" s="41">
        <f>SUM(G36,H36,I36,J36)</f>
        <v>0</v>
      </c>
      <c r="L36" s="109"/>
      <c r="M36" s="110"/>
      <c r="N36" s="138" t="s">
        <v>119</v>
      </c>
      <c r="O36" s="139"/>
      <c r="P36" s="124"/>
      <c r="Q36" s="109">
        <v>1</v>
      </c>
      <c r="R36" s="110">
        <f t="shared" si="4"/>
      </c>
      <c r="U36" s="67" t="s">
        <v>94</v>
      </c>
      <c r="V36" s="121"/>
      <c r="W36" s="109">
        <v>0.25</v>
      </c>
      <c r="X36" s="110">
        <f t="shared" si="5"/>
      </c>
      <c r="Y36" s="28"/>
      <c r="Z36" s="3"/>
    </row>
    <row r="37" spans="2:25" ht="9" customHeight="1">
      <c r="B37" s="2" t="s">
        <v>74</v>
      </c>
      <c r="C37" s="9"/>
      <c r="D37" s="9"/>
      <c r="E37" s="10"/>
      <c r="F37" s="67" t="s">
        <v>92</v>
      </c>
      <c r="G37" s="121"/>
      <c r="H37" s="121"/>
      <c r="I37" s="121"/>
      <c r="J37" s="121"/>
      <c r="K37" s="41">
        <f aca="true" t="shared" si="6" ref="K37:K44">SUM(G37,H37,I37,J37)</f>
        <v>0</v>
      </c>
      <c r="L37" s="109">
        <v>0.15</v>
      </c>
      <c r="M37" s="110">
        <f aca="true" t="shared" si="7" ref="M37:M44">IF(L37*K37,L37*K37,"")</f>
      </c>
      <c r="N37" s="135" t="s">
        <v>121</v>
      </c>
      <c r="O37" s="136"/>
      <c r="P37" s="124"/>
      <c r="Q37" s="109">
        <v>1.2</v>
      </c>
      <c r="R37" s="110">
        <f t="shared" si="4"/>
      </c>
      <c r="U37" s="67" t="s">
        <v>97</v>
      </c>
      <c r="V37" s="121"/>
      <c r="W37" s="109">
        <v>0.45</v>
      </c>
      <c r="X37" s="110">
        <f t="shared" si="5"/>
      </c>
      <c r="Y37" s="72"/>
    </row>
    <row r="38" spans="2:25" ht="9" customHeight="1">
      <c r="B38" s="2" t="s">
        <v>76</v>
      </c>
      <c r="C38" s="29"/>
      <c r="D38" s="9" t="s">
        <v>77</v>
      </c>
      <c r="E38" s="10"/>
      <c r="F38" s="67" t="s">
        <v>95</v>
      </c>
      <c r="G38" s="121"/>
      <c r="H38" s="121"/>
      <c r="I38" s="121"/>
      <c r="J38" s="121"/>
      <c r="K38" s="41">
        <f t="shared" si="6"/>
        <v>0</v>
      </c>
      <c r="L38" s="109">
        <v>0.25</v>
      </c>
      <c r="M38" s="110">
        <f t="shared" si="7"/>
      </c>
      <c r="N38" s="135" t="s">
        <v>123</v>
      </c>
      <c r="O38" s="136"/>
      <c r="P38" s="124"/>
      <c r="Q38" s="109">
        <v>1</v>
      </c>
      <c r="R38" s="110">
        <f t="shared" si="4"/>
      </c>
      <c r="V38" s="121"/>
      <c r="W38" s="109"/>
      <c r="X38" s="110">
        <f t="shared" si="5"/>
      </c>
      <c r="Y38" s="28"/>
    </row>
    <row r="39" spans="2:25" ht="9" customHeight="1">
      <c r="B39" s="16" t="s">
        <v>79</v>
      </c>
      <c r="C39" s="9"/>
      <c r="D39" s="9"/>
      <c r="E39" s="10"/>
      <c r="F39" s="67" t="s">
        <v>98</v>
      </c>
      <c r="G39" s="121"/>
      <c r="H39" s="121"/>
      <c r="I39" s="121"/>
      <c r="J39" s="121"/>
      <c r="K39" s="41">
        <f t="shared" si="6"/>
        <v>0</v>
      </c>
      <c r="L39" s="109">
        <v>0.75</v>
      </c>
      <c r="M39" s="110">
        <f t="shared" si="7"/>
      </c>
      <c r="N39" s="138" t="s">
        <v>125</v>
      </c>
      <c r="O39" s="139"/>
      <c r="P39" s="124"/>
      <c r="Q39" s="109">
        <v>0.5</v>
      </c>
      <c r="R39" s="110">
        <f t="shared" si="4"/>
      </c>
      <c r="U39" s="67"/>
      <c r="V39" s="125"/>
      <c r="W39" s="110"/>
      <c r="X39" s="110">
        <f t="shared" si="5"/>
      </c>
      <c r="Y39" s="28"/>
    </row>
    <row r="40" spans="2:25" ht="9" customHeight="1">
      <c r="B40" s="2" t="s">
        <v>80</v>
      </c>
      <c r="C40" s="9" t="s">
        <v>6</v>
      </c>
      <c r="D40" s="9" t="s">
        <v>7</v>
      </c>
      <c r="E40" s="10"/>
      <c r="F40" s="67" t="s">
        <v>99</v>
      </c>
      <c r="G40" s="121"/>
      <c r="H40" s="121"/>
      <c r="I40" s="121"/>
      <c r="J40" s="121"/>
      <c r="K40" s="41">
        <f t="shared" si="6"/>
        <v>0</v>
      </c>
      <c r="L40" s="109">
        <v>0.35</v>
      </c>
      <c r="M40" s="110">
        <f t="shared" si="7"/>
      </c>
      <c r="P40" s="125"/>
      <c r="Q40" s="110"/>
      <c r="R40" s="110">
        <f t="shared" si="4"/>
      </c>
      <c r="U40" s="105" t="s">
        <v>226</v>
      </c>
      <c r="V40" s="123"/>
      <c r="W40" s="109"/>
      <c r="X40" s="110">
        <f t="shared" si="5"/>
      </c>
      <c r="Y40" s="28"/>
    </row>
    <row r="41" spans="2:25" ht="9" customHeight="1">
      <c r="B41" s="45" t="s">
        <v>101</v>
      </c>
      <c r="C41" s="33"/>
      <c r="D41" s="9"/>
      <c r="E41" s="10"/>
      <c r="F41" s="67" t="s">
        <v>55</v>
      </c>
      <c r="G41" s="121"/>
      <c r="H41" s="121"/>
      <c r="I41" s="121"/>
      <c r="J41" s="121"/>
      <c r="K41" s="41">
        <f t="shared" si="6"/>
        <v>0</v>
      </c>
      <c r="L41" s="109">
        <v>0.17</v>
      </c>
      <c r="M41" s="110">
        <f t="shared" si="7"/>
      </c>
      <c r="N41" s="152" t="s">
        <v>73</v>
      </c>
      <c r="O41" s="153"/>
      <c r="P41" s="124"/>
      <c r="Q41" s="109">
        <v>0.15</v>
      </c>
      <c r="R41" s="110">
        <f t="shared" si="4"/>
      </c>
      <c r="U41" s="102" t="s">
        <v>244</v>
      </c>
      <c r="V41" s="121"/>
      <c r="W41" s="109">
        <v>0.15</v>
      </c>
      <c r="X41" s="110">
        <f t="shared" si="5"/>
      </c>
      <c r="Y41" s="28"/>
    </row>
    <row r="42" spans="2:25" ht="9" customHeight="1">
      <c r="B42" s="2" t="s">
        <v>102</v>
      </c>
      <c r="C42" s="9" t="s">
        <v>6</v>
      </c>
      <c r="D42" s="9" t="s">
        <v>7</v>
      </c>
      <c r="E42" s="10"/>
      <c r="F42" s="69" t="s">
        <v>56</v>
      </c>
      <c r="G42" s="121"/>
      <c r="H42" s="121"/>
      <c r="I42" s="121"/>
      <c r="J42" s="121"/>
      <c r="K42" s="41">
        <f t="shared" si="6"/>
        <v>0</v>
      </c>
      <c r="L42" s="109">
        <v>0.8</v>
      </c>
      <c r="M42" s="110">
        <f t="shared" si="7"/>
      </c>
      <c r="N42" s="152" t="s">
        <v>75</v>
      </c>
      <c r="O42" s="153"/>
      <c r="P42" s="124"/>
      <c r="Q42" s="109">
        <v>0.08</v>
      </c>
      <c r="R42" s="110">
        <f t="shared" si="4"/>
      </c>
      <c r="U42" s="102" t="s">
        <v>78</v>
      </c>
      <c r="V42" s="121"/>
      <c r="W42" s="109">
        <v>0.08</v>
      </c>
      <c r="X42" s="110">
        <f t="shared" si="5"/>
      </c>
      <c r="Y42" s="28"/>
    </row>
    <row r="43" spans="2:25" ht="9" customHeight="1">
      <c r="B43" s="26" t="s">
        <v>104</v>
      </c>
      <c r="C43" s="9" t="s">
        <v>6</v>
      </c>
      <c r="D43" s="9" t="s">
        <v>7</v>
      </c>
      <c r="E43" s="10"/>
      <c r="F43" s="69" t="s">
        <v>105</v>
      </c>
      <c r="G43" s="121"/>
      <c r="H43" s="121"/>
      <c r="I43" s="121"/>
      <c r="J43" s="121"/>
      <c r="K43" s="41">
        <f t="shared" si="6"/>
        <v>0</v>
      </c>
      <c r="L43" s="109">
        <v>0.3</v>
      </c>
      <c r="M43" s="110">
        <f t="shared" si="7"/>
      </c>
      <c r="N43" s="152" t="s">
        <v>78</v>
      </c>
      <c r="O43" s="153"/>
      <c r="P43" s="121"/>
      <c r="Q43" s="109">
        <v>0.08</v>
      </c>
      <c r="R43" s="112">
        <f t="shared" si="4"/>
      </c>
      <c r="U43" s="102" t="s">
        <v>253</v>
      </c>
      <c r="V43" s="121"/>
      <c r="W43" s="109">
        <v>0.09</v>
      </c>
      <c r="X43" s="112">
        <f t="shared" si="5"/>
      </c>
      <c r="Y43" s="86"/>
    </row>
    <row r="44" spans="2:25" ht="9" customHeight="1">
      <c r="B44" s="26" t="s">
        <v>106</v>
      </c>
      <c r="C44" s="9" t="s">
        <v>6</v>
      </c>
      <c r="D44" s="9" t="s">
        <v>7</v>
      </c>
      <c r="E44" s="10"/>
      <c r="F44" s="67" t="s">
        <v>249</v>
      </c>
      <c r="G44" s="121"/>
      <c r="H44" s="121"/>
      <c r="I44" s="121"/>
      <c r="J44" s="121"/>
      <c r="K44" s="41">
        <f t="shared" si="6"/>
        <v>0</v>
      </c>
      <c r="L44" s="109">
        <v>0.5</v>
      </c>
      <c r="M44" s="110">
        <f t="shared" si="7"/>
      </c>
      <c r="N44" s="152" t="s">
        <v>253</v>
      </c>
      <c r="O44" s="153"/>
      <c r="P44" s="121"/>
      <c r="Q44" s="115">
        <v>0.09</v>
      </c>
      <c r="R44" s="112">
        <f t="shared" si="4"/>
      </c>
      <c r="U44" s="103" t="s">
        <v>107</v>
      </c>
      <c r="V44" s="121"/>
      <c r="W44" s="110">
        <v>0.1</v>
      </c>
      <c r="X44" s="112">
        <f t="shared" si="5"/>
      </c>
      <c r="Y44" s="86"/>
    </row>
    <row r="45" spans="2:25" ht="9.75" customHeight="1">
      <c r="B45" s="143"/>
      <c r="C45" s="144"/>
      <c r="D45" s="145"/>
      <c r="E45" s="10"/>
      <c r="F45" s="67"/>
      <c r="G45" s="125"/>
      <c r="H45" s="125"/>
      <c r="I45" s="125"/>
      <c r="J45" s="123"/>
      <c r="K45" s="41">
        <f>SUM(G45:J45)</f>
        <v>0</v>
      </c>
      <c r="L45" s="109"/>
      <c r="M45" s="110"/>
      <c r="P45" s="32"/>
      <c r="Q45" s="116"/>
      <c r="R45" s="117">
        <f>SUM(R34:R44)</f>
        <v>0</v>
      </c>
      <c r="V45" s="32"/>
      <c r="W45" s="118"/>
      <c r="X45" s="117">
        <f>IF(SUM(X34:X44),SUM(X34:X44),"")</f>
      </c>
      <c r="Y45" s="86"/>
    </row>
    <row r="46" spans="2:25" ht="9" customHeight="1">
      <c r="B46" s="194" t="s">
        <v>237</v>
      </c>
      <c r="C46" s="194"/>
      <c r="D46" s="107"/>
      <c r="E46" s="10"/>
      <c r="F46" s="70" t="s">
        <v>108</v>
      </c>
      <c r="G46" s="121"/>
      <c r="H46" s="121"/>
      <c r="I46" s="121"/>
      <c r="J46" s="121"/>
      <c r="K46" s="41">
        <f>SUM(G46,H46,I46,J46)</f>
        <v>0</v>
      </c>
      <c r="L46" s="109">
        <v>1.5</v>
      </c>
      <c r="M46" s="110">
        <f>IF(L46*K46,L46*K46,"")</f>
      </c>
      <c r="N46" s="24"/>
      <c r="O46" s="129" t="s">
        <v>257</v>
      </c>
      <c r="U46" s="156" t="s">
        <v>257</v>
      </c>
      <c r="V46" s="157"/>
      <c r="W46" s="157"/>
      <c r="X46" s="157"/>
      <c r="Y46" s="157"/>
    </row>
    <row r="47" spans="2:25" ht="7.5" customHeight="1">
      <c r="B47" s="195"/>
      <c r="C47" s="195"/>
      <c r="D47" s="107"/>
      <c r="E47" s="10"/>
      <c r="F47" s="67" t="s">
        <v>109</v>
      </c>
      <c r="G47" s="121"/>
      <c r="H47" s="121"/>
      <c r="I47" s="121"/>
      <c r="J47" s="121"/>
      <c r="K47" s="41">
        <f>SUM(G47,H47,I47,J47)</f>
        <v>0</v>
      </c>
      <c r="L47" s="109">
        <v>0.45</v>
      </c>
      <c r="M47" s="110">
        <f>IF(L47*K47,L47*K47,"")</f>
      </c>
      <c r="N47" s="162" t="s">
        <v>85</v>
      </c>
      <c r="O47" s="163"/>
      <c r="P47" s="87" t="s">
        <v>33</v>
      </c>
      <c r="Q47" s="113"/>
      <c r="R47" s="114"/>
      <c r="U47" s="74" t="s">
        <v>111</v>
      </c>
      <c r="V47" s="84" t="s">
        <v>33</v>
      </c>
      <c r="W47" s="113"/>
      <c r="X47" s="114"/>
      <c r="Y47" s="28"/>
    </row>
    <row r="48" spans="2:25" ht="9" customHeight="1">
      <c r="B48" s="154"/>
      <c r="C48" s="155"/>
      <c r="D48" s="120"/>
      <c r="E48" s="10"/>
      <c r="F48" s="67"/>
      <c r="G48" s="125"/>
      <c r="H48" s="125"/>
      <c r="I48" s="125"/>
      <c r="J48" s="123"/>
      <c r="K48" s="41">
        <f>SUM(G48:J48)</f>
        <v>0</v>
      </c>
      <c r="L48" s="109"/>
      <c r="M48" s="110"/>
      <c r="N48" s="138" t="s">
        <v>250</v>
      </c>
      <c r="O48" s="139"/>
      <c r="P48" s="124"/>
      <c r="Q48" s="109">
        <v>0.17</v>
      </c>
      <c r="R48" s="110">
        <f>IF(Q48*P48,Q48*P48,"")</f>
      </c>
      <c r="U48" s="67" t="s">
        <v>112</v>
      </c>
      <c r="V48" s="124"/>
      <c r="W48" s="109">
        <v>0.5</v>
      </c>
      <c r="X48" s="110">
        <f aca="true" t="shared" si="8" ref="X48:X60">IF(W48*V48,W48*V48,"")</f>
      </c>
      <c r="Y48" s="28"/>
    </row>
    <row r="49" spans="2:25" ht="9" customHeight="1">
      <c r="B49" s="154"/>
      <c r="C49" s="155"/>
      <c r="D49" s="120"/>
      <c r="E49" s="10"/>
      <c r="F49" s="67" t="s">
        <v>113</v>
      </c>
      <c r="G49" s="121"/>
      <c r="H49" s="121"/>
      <c r="I49" s="121"/>
      <c r="J49" s="121"/>
      <c r="K49" s="41">
        <f>SUM(G49,H49,I49,J49)</f>
        <v>0</v>
      </c>
      <c r="L49" s="109">
        <v>0.4</v>
      </c>
      <c r="M49" s="110">
        <f aca="true" t="shared" si="9" ref="M49:M60">IF(L49*K49,L49*K49,"")</f>
      </c>
      <c r="N49" s="138" t="s">
        <v>251</v>
      </c>
      <c r="O49" s="139"/>
      <c r="P49" s="124"/>
      <c r="Q49" s="109">
        <v>0.1</v>
      </c>
      <c r="R49" s="110">
        <f aca="true" t="shared" si="10" ref="R49:R60">IF(Q49*P49,Q49*P49,"")</f>
      </c>
      <c r="U49" s="67" t="s">
        <v>114</v>
      </c>
      <c r="V49" s="124"/>
      <c r="W49" s="109">
        <v>0.4</v>
      </c>
      <c r="X49" s="110">
        <f t="shared" si="8"/>
      </c>
      <c r="Y49" s="28"/>
    </row>
    <row r="50" spans="2:25" ht="9" customHeight="1">
      <c r="B50" s="154"/>
      <c r="C50" s="155"/>
      <c r="D50" s="120"/>
      <c r="E50" s="10"/>
      <c r="F50" s="67"/>
      <c r="G50" s="125"/>
      <c r="H50" s="125"/>
      <c r="I50" s="125"/>
      <c r="J50" s="123"/>
      <c r="K50" s="41">
        <f>SUM(G50:J50)</f>
        <v>0</v>
      </c>
      <c r="L50" s="109"/>
      <c r="M50" s="110">
        <f t="shared" si="9"/>
      </c>
      <c r="N50" s="138" t="s">
        <v>59</v>
      </c>
      <c r="O50" s="139"/>
      <c r="P50" s="124"/>
      <c r="Q50" s="109">
        <v>0.08</v>
      </c>
      <c r="R50" s="110">
        <f t="shared" si="10"/>
      </c>
      <c r="U50" s="67" t="s">
        <v>115</v>
      </c>
      <c r="V50" s="124"/>
      <c r="W50" s="109">
        <v>0.6</v>
      </c>
      <c r="X50" s="110">
        <f t="shared" si="8"/>
      </c>
      <c r="Y50" s="28"/>
    </row>
    <row r="51" spans="2:25" ht="9" customHeight="1">
      <c r="B51" s="154"/>
      <c r="C51" s="155"/>
      <c r="D51" s="120"/>
      <c r="E51" s="10"/>
      <c r="F51" s="67" t="s">
        <v>116</v>
      </c>
      <c r="G51" s="121"/>
      <c r="H51" s="121"/>
      <c r="I51" s="121"/>
      <c r="J51" s="121"/>
      <c r="K51" s="41">
        <f>SUM(G51,H51,I51,J51)</f>
        <v>0</v>
      </c>
      <c r="L51" s="109">
        <v>0.25</v>
      </c>
      <c r="M51" s="110">
        <f t="shared" si="9"/>
      </c>
      <c r="P51" s="125"/>
      <c r="Q51" s="110"/>
      <c r="R51" s="110">
        <f t="shared" si="10"/>
      </c>
      <c r="U51" s="67" t="s">
        <v>117</v>
      </c>
      <c r="V51" s="124"/>
      <c r="W51" s="109">
        <v>1</v>
      </c>
      <c r="X51" s="110">
        <f t="shared" si="8"/>
      </c>
      <c r="Y51" s="28"/>
    </row>
    <row r="52" spans="2:25" ht="9" customHeight="1">
      <c r="B52" s="154"/>
      <c r="C52" s="155"/>
      <c r="D52" s="120"/>
      <c r="E52" s="10"/>
      <c r="F52" s="67" t="s">
        <v>118</v>
      </c>
      <c r="G52" s="121"/>
      <c r="H52" s="121"/>
      <c r="I52" s="121"/>
      <c r="J52" s="121"/>
      <c r="K52" s="41">
        <f>SUM(G52,H52,I52,J52)</f>
        <v>0</v>
      </c>
      <c r="L52" s="109">
        <v>0.3</v>
      </c>
      <c r="M52" s="110">
        <f t="shared" si="9"/>
      </c>
      <c r="N52" s="138" t="s">
        <v>93</v>
      </c>
      <c r="O52" s="139"/>
      <c r="P52" s="124"/>
      <c r="Q52" s="109">
        <v>0.45</v>
      </c>
      <c r="R52" s="110">
        <f t="shared" si="10"/>
      </c>
      <c r="V52" s="125"/>
      <c r="W52" s="110"/>
      <c r="X52" s="110">
        <f>IF(W52*V52,W52*V52,"")</f>
      </c>
      <c r="Y52" s="28"/>
    </row>
    <row r="53" spans="2:25" ht="9" customHeight="1">
      <c r="B53" s="154"/>
      <c r="C53" s="155"/>
      <c r="D53" s="120"/>
      <c r="E53" s="10"/>
      <c r="F53" s="67" t="s">
        <v>120</v>
      </c>
      <c r="G53" s="121"/>
      <c r="H53" s="121"/>
      <c r="I53" s="121"/>
      <c r="J53" s="121"/>
      <c r="K53" s="41">
        <f>SUM(G53,H53,I53,J53)</f>
        <v>0</v>
      </c>
      <c r="L53" s="109">
        <v>0.15</v>
      </c>
      <c r="M53" s="110">
        <f t="shared" si="9"/>
      </c>
      <c r="N53" s="135" t="s">
        <v>96</v>
      </c>
      <c r="O53" s="136"/>
      <c r="P53" s="124"/>
      <c r="Q53" s="109">
        <v>0.45</v>
      </c>
      <c r="R53" s="110">
        <f t="shared" si="10"/>
      </c>
      <c r="U53" s="67" t="s">
        <v>68</v>
      </c>
      <c r="V53" s="124"/>
      <c r="W53" s="109">
        <v>1</v>
      </c>
      <c r="X53" s="110">
        <f>IF(W53*V53,W53*V53,"")</f>
      </c>
      <c r="Y53" s="28"/>
    </row>
    <row r="54" spans="2:24" ht="9" customHeight="1">
      <c r="B54" s="154"/>
      <c r="C54" s="155"/>
      <c r="D54" s="120"/>
      <c r="E54" s="10"/>
      <c r="F54" s="67"/>
      <c r="G54" s="125"/>
      <c r="H54" s="125"/>
      <c r="I54" s="125"/>
      <c r="J54" s="123"/>
      <c r="K54" s="41">
        <f>SUM(G54:J54)</f>
        <v>0</v>
      </c>
      <c r="L54" s="109"/>
      <c r="M54" s="110">
        <f t="shared" si="9"/>
      </c>
      <c r="N54" s="135"/>
      <c r="O54" s="135"/>
      <c r="P54" s="125"/>
      <c r="Q54" s="110"/>
      <c r="R54" s="110">
        <f t="shared" si="10"/>
      </c>
      <c r="U54" s="67" t="s">
        <v>122</v>
      </c>
      <c r="V54" s="124"/>
      <c r="W54" s="109">
        <v>0.45</v>
      </c>
      <c r="X54" s="110">
        <f>IF(W54*V54,W54*V54,"")</f>
      </c>
    </row>
    <row r="55" spans="2:25" ht="9" customHeight="1">
      <c r="B55" s="154"/>
      <c r="C55" s="155"/>
      <c r="D55" s="120"/>
      <c r="E55" s="10"/>
      <c r="F55" s="101" t="s">
        <v>129</v>
      </c>
      <c r="G55" s="121"/>
      <c r="H55" s="121"/>
      <c r="I55" s="121"/>
      <c r="J55" s="121"/>
      <c r="K55" s="41">
        <f aca="true" t="shared" si="11" ref="K55:K60">SUM(G55,H55,I55,J55)</f>
        <v>0</v>
      </c>
      <c r="L55" s="109">
        <v>0.35</v>
      </c>
      <c r="M55" s="110">
        <f t="shared" si="9"/>
      </c>
      <c r="N55" s="138" t="s">
        <v>88</v>
      </c>
      <c r="O55" s="139"/>
      <c r="P55" s="124"/>
      <c r="Q55" s="109">
        <v>1</v>
      </c>
      <c r="R55" s="110">
        <f>IF(Q55*P55,Q55*P55,"")</f>
      </c>
      <c r="U55" s="68" t="s">
        <v>126</v>
      </c>
      <c r="V55" s="124"/>
      <c r="W55" s="109">
        <v>0.1</v>
      </c>
      <c r="X55" s="110">
        <f t="shared" si="8"/>
      </c>
      <c r="Y55" s="28"/>
    </row>
    <row r="56" spans="2:25" ht="9" customHeight="1">
      <c r="B56" s="154"/>
      <c r="C56" s="155"/>
      <c r="D56" s="120"/>
      <c r="E56" s="10"/>
      <c r="F56" s="101" t="s">
        <v>73</v>
      </c>
      <c r="G56" s="121"/>
      <c r="H56" s="121"/>
      <c r="I56" s="121"/>
      <c r="J56" s="121"/>
      <c r="K56" s="41">
        <f t="shared" si="11"/>
        <v>0</v>
      </c>
      <c r="L56" s="109">
        <v>0.15</v>
      </c>
      <c r="M56" s="110">
        <f t="shared" si="9"/>
      </c>
      <c r="N56" s="138" t="s">
        <v>103</v>
      </c>
      <c r="O56" s="139"/>
      <c r="P56" s="123"/>
      <c r="Q56" s="110">
        <v>0.35</v>
      </c>
      <c r="R56" s="110">
        <f t="shared" si="10"/>
      </c>
      <c r="U56" s="68" t="s">
        <v>127</v>
      </c>
      <c r="V56" s="124"/>
      <c r="W56" s="109">
        <v>0.02</v>
      </c>
      <c r="X56" s="110">
        <f t="shared" si="8"/>
      </c>
      <c r="Y56" s="28"/>
    </row>
    <row r="57" spans="2:25" ht="9" customHeight="1">
      <c r="B57" s="154"/>
      <c r="C57" s="155"/>
      <c r="D57" s="120"/>
      <c r="E57" s="10"/>
      <c r="F57" s="101" t="s">
        <v>78</v>
      </c>
      <c r="G57" s="121"/>
      <c r="H57" s="121"/>
      <c r="I57" s="121"/>
      <c r="J57" s="121"/>
      <c r="K57" s="41">
        <f t="shared" si="11"/>
        <v>0</v>
      </c>
      <c r="L57" s="109">
        <v>0.08</v>
      </c>
      <c r="M57" s="110">
        <f t="shared" si="9"/>
      </c>
      <c r="P57" s="124"/>
      <c r="Q57" s="109">
        <v>0.2</v>
      </c>
      <c r="R57" s="110">
        <f t="shared" si="10"/>
      </c>
      <c r="U57" s="68" t="s">
        <v>128</v>
      </c>
      <c r="V57" s="124"/>
      <c r="W57" s="109">
        <v>0.15</v>
      </c>
      <c r="X57" s="110">
        <f t="shared" si="8"/>
      </c>
      <c r="Y57" s="28"/>
    </row>
    <row r="58" spans="2:25" ht="9" customHeight="1">
      <c r="B58" s="154"/>
      <c r="C58" s="155"/>
      <c r="D58" s="120"/>
      <c r="E58" s="10"/>
      <c r="F58" s="101" t="s">
        <v>253</v>
      </c>
      <c r="G58" s="121"/>
      <c r="H58" s="121"/>
      <c r="I58" s="121"/>
      <c r="J58" s="121"/>
      <c r="K58" s="41">
        <f t="shared" si="11"/>
        <v>0</v>
      </c>
      <c r="L58" s="109">
        <v>0.09</v>
      </c>
      <c r="M58" s="110">
        <f t="shared" si="9"/>
      </c>
      <c r="P58" s="124"/>
      <c r="Q58" s="109"/>
      <c r="R58" s="110">
        <f t="shared" si="10"/>
      </c>
      <c r="U58" s="68"/>
      <c r="V58" s="125"/>
      <c r="W58" s="110"/>
      <c r="X58" s="110">
        <f t="shared" si="8"/>
      </c>
      <c r="Y58" s="28"/>
    </row>
    <row r="59" spans="2:25" ht="9" customHeight="1">
      <c r="B59" s="154"/>
      <c r="C59" s="155"/>
      <c r="D59" s="120"/>
      <c r="E59" s="10"/>
      <c r="F59" s="101" t="s">
        <v>124</v>
      </c>
      <c r="G59" s="121"/>
      <c r="H59" s="121"/>
      <c r="I59" s="121"/>
      <c r="J59" s="121"/>
      <c r="K59" s="41">
        <f t="shared" si="11"/>
        <v>0</v>
      </c>
      <c r="L59" s="109">
        <v>0.1</v>
      </c>
      <c r="M59" s="110">
        <f t="shared" si="9"/>
      </c>
      <c r="P59" s="124"/>
      <c r="Q59" s="109"/>
      <c r="R59" s="110">
        <f t="shared" si="10"/>
      </c>
      <c r="U59" s="104" t="s">
        <v>130</v>
      </c>
      <c r="V59" s="124"/>
      <c r="W59" s="109">
        <v>0.15</v>
      </c>
      <c r="X59" s="110">
        <f t="shared" si="8"/>
      </c>
      <c r="Y59" s="28"/>
    </row>
    <row r="60" spans="2:25" ht="9" customHeight="1">
      <c r="B60" s="154"/>
      <c r="C60" s="155"/>
      <c r="D60" s="120"/>
      <c r="E60" s="10"/>
      <c r="F60" s="101" t="s">
        <v>107</v>
      </c>
      <c r="G60" s="121"/>
      <c r="H60" s="121"/>
      <c r="I60" s="121"/>
      <c r="J60" s="121"/>
      <c r="K60" s="41">
        <f t="shared" si="11"/>
        <v>0</v>
      </c>
      <c r="L60" s="109">
        <v>0.1</v>
      </c>
      <c r="M60" s="110">
        <f t="shared" si="9"/>
      </c>
      <c r="P60" s="124"/>
      <c r="Q60" s="109"/>
      <c r="R60" s="110">
        <f t="shared" si="10"/>
      </c>
      <c r="U60" s="104" t="s">
        <v>131</v>
      </c>
      <c r="V60" s="124"/>
      <c r="W60" s="109">
        <v>0.08</v>
      </c>
      <c r="X60" s="110">
        <f t="shared" si="8"/>
      </c>
      <c r="Y60" s="28"/>
    </row>
    <row r="61" spans="5:25" ht="9.75" customHeight="1">
      <c r="E61" s="10"/>
      <c r="G61" s="7"/>
      <c r="H61" s="7"/>
      <c r="K61" s="63"/>
      <c r="L61" s="111"/>
      <c r="M61" s="112">
        <f>IF(SUM(M15:M60),SUM(M15:M60),"")</f>
      </c>
      <c r="P61" s="48"/>
      <c r="Q61" s="118"/>
      <c r="R61" s="117">
        <f>SUM(R48:R60)</f>
        <v>0</v>
      </c>
      <c r="V61" s="35"/>
      <c r="W61" s="118"/>
      <c r="X61" s="117">
        <f>SUM(X48:X60)</f>
        <v>0</v>
      </c>
      <c r="Y61" s="31"/>
    </row>
    <row r="62" spans="5:25" ht="9.75" customHeight="1">
      <c r="E62" s="106"/>
      <c r="K62" s="72"/>
      <c r="L62" s="88"/>
      <c r="M62" s="82"/>
      <c r="P62" s="35"/>
      <c r="Q62" s="27"/>
      <c r="R62" s="83"/>
      <c r="V62" s="35"/>
      <c r="W62" s="27"/>
      <c r="X62" s="83"/>
      <c r="Y62" s="31"/>
    </row>
    <row r="63" ht="9" customHeight="1">
      <c r="E63" s="10"/>
    </row>
    <row r="64" spans="5:25" ht="9" customHeight="1">
      <c r="E64" s="10"/>
      <c r="G64" s="129" t="s">
        <v>257</v>
      </c>
      <c r="O64" s="129" t="s">
        <v>257</v>
      </c>
      <c r="V64" s="129" t="s">
        <v>257</v>
      </c>
      <c r="Y64" s="114"/>
    </row>
    <row r="65" spans="2:25" ht="9" customHeight="1">
      <c r="B65" s="194" t="s">
        <v>237</v>
      </c>
      <c r="C65" s="194"/>
      <c r="D65" s="107"/>
      <c r="E65" s="10"/>
      <c r="F65" s="60" t="s">
        <v>132</v>
      </c>
      <c r="G65" s="1" t="s">
        <v>133</v>
      </c>
      <c r="H65" s="25" t="s">
        <v>134</v>
      </c>
      <c r="I65" s="79" t="s">
        <v>234</v>
      </c>
      <c r="J65" s="119"/>
      <c r="K65" s="114"/>
      <c r="L65" s="72"/>
      <c r="M65" s="72"/>
      <c r="N65" s="141" t="s">
        <v>240</v>
      </c>
      <c r="O65" s="141"/>
      <c r="P65" s="142"/>
      <c r="Q65" s="79" t="s">
        <v>234</v>
      </c>
      <c r="R65" s="113"/>
      <c r="S65" s="114"/>
      <c r="U65" s="162" t="s">
        <v>135</v>
      </c>
      <c r="V65" s="163"/>
      <c r="W65" s="89" t="s">
        <v>33</v>
      </c>
      <c r="X65" s="113"/>
      <c r="Y65" s="110">
        <f>IF(X66*W66,X66*W66,"")</f>
      </c>
    </row>
    <row r="66" spans="2:25" ht="9" customHeight="1">
      <c r="B66" s="195"/>
      <c r="C66" s="195"/>
      <c r="D66" s="107"/>
      <c r="E66" s="10"/>
      <c r="F66" s="69" t="s">
        <v>136</v>
      </c>
      <c r="G66" s="121"/>
      <c r="H66" s="121"/>
      <c r="I66" s="42">
        <f aca="true" t="shared" si="12" ref="I66:I75">SUM(G66,H66)</f>
        <v>0</v>
      </c>
      <c r="J66" s="109">
        <v>1.5</v>
      </c>
      <c r="K66" s="110">
        <f>IF(J66*I66,J66*I66,"")</f>
      </c>
      <c r="L66" s="28"/>
      <c r="M66" s="28"/>
      <c r="N66" s="67" t="s">
        <v>137</v>
      </c>
      <c r="O66" s="121"/>
      <c r="P66" s="121"/>
      <c r="Q66" s="42">
        <f aca="true" t="shared" si="13" ref="Q66:Q72">SUM(O66,P66)</f>
        <v>0</v>
      </c>
      <c r="R66" s="109">
        <v>1.1</v>
      </c>
      <c r="S66" s="110">
        <f aca="true" t="shared" si="14" ref="S66:S79">IF(R66*Q66,R66*Q66,"")</f>
      </c>
      <c r="U66" s="135" t="s">
        <v>138</v>
      </c>
      <c r="V66" s="136"/>
      <c r="W66" s="126"/>
      <c r="X66" s="109">
        <v>1.25</v>
      </c>
      <c r="Y66" s="110">
        <f>IF(X67*W67,X67*W67,"")</f>
      </c>
    </row>
    <row r="67" spans="2:25" ht="9" customHeight="1">
      <c r="B67" s="154"/>
      <c r="C67" s="155"/>
      <c r="D67" s="120"/>
      <c r="E67" s="10"/>
      <c r="F67" s="69" t="s">
        <v>139</v>
      </c>
      <c r="G67" s="121"/>
      <c r="H67" s="121"/>
      <c r="I67" s="42">
        <f t="shared" si="12"/>
        <v>0</v>
      </c>
      <c r="J67" s="109">
        <v>1.25</v>
      </c>
      <c r="K67" s="110">
        <f aca="true" t="shared" si="15" ref="K67:K97">IF(J67*I67,J67*I67,"")</f>
      </c>
      <c r="L67" s="28"/>
      <c r="M67" s="28"/>
      <c r="N67" s="67" t="s">
        <v>140</v>
      </c>
      <c r="O67" s="121"/>
      <c r="P67" s="121"/>
      <c r="Q67" s="42">
        <f t="shared" si="13"/>
        <v>0</v>
      </c>
      <c r="R67" s="109">
        <v>0.3</v>
      </c>
      <c r="S67" s="110">
        <f t="shared" si="14"/>
      </c>
      <c r="U67" s="138" t="s">
        <v>238</v>
      </c>
      <c r="V67" s="139"/>
      <c r="W67" s="126"/>
      <c r="X67" s="109">
        <v>0.55</v>
      </c>
      <c r="Y67" s="110">
        <f>IF(X68*W68,X68*W68,"")</f>
      </c>
    </row>
    <row r="68" spans="2:24" ht="9" customHeight="1">
      <c r="B68" s="154"/>
      <c r="C68" s="155"/>
      <c r="D68" s="120"/>
      <c r="E68" s="10"/>
      <c r="F68" s="85" t="s">
        <v>241</v>
      </c>
      <c r="G68" s="121"/>
      <c r="H68" s="121"/>
      <c r="I68" s="42">
        <f t="shared" si="12"/>
        <v>0</v>
      </c>
      <c r="J68" s="109">
        <v>0.5</v>
      </c>
      <c r="K68" s="110">
        <f t="shared" si="15"/>
      </c>
      <c r="L68" s="28"/>
      <c r="M68" s="28"/>
      <c r="N68" s="67" t="s">
        <v>141</v>
      </c>
      <c r="O68" s="121"/>
      <c r="P68" s="121"/>
      <c r="Q68" s="42">
        <f t="shared" si="13"/>
        <v>0</v>
      </c>
      <c r="R68" s="109">
        <v>0.5</v>
      </c>
      <c r="S68" s="110">
        <f t="shared" si="14"/>
      </c>
      <c r="U68" s="135" t="s">
        <v>142</v>
      </c>
      <c r="V68" s="136"/>
      <c r="W68" s="126"/>
      <c r="X68" s="109">
        <v>0.35</v>
      </c>
    </row>
    <row r="69" spans="2:25" ht="9" customHeight="1">
      <c r="B69" s="154"/>
      <c r="C69" s="155"/>
      <c r="D69" s="120"/>
      <c r="E69" s="10"/>
      <c r="F69" s="67"/>
      <c r="G69" s="125"/>
      <c r="H69" s="125"/>
      <c r="I69" s="42">
        <f t="shared" si="12"/>
        <v>0</v>
      </c>
      <c r="J69" s="109"/>
      <c r="K69" s="110">
        <f t="shared" si="15"/>
      </c>
      <c r="L69" s="28"/>
      <c r="M69" s="28"/>
      <c r="N69" s="67" t="s">
        <v>143</v>
      </c>
      <c r="O69" s="121"/>
      <c r="P69" s="125"/>
      <c r="Q69" s="42">
        <f t="shared" si="13"/>
        <v>0</v>
      </c>
      <c r="R69" s="109">
        <v>1.2</v>
      </c>
      <c r="S69" s="110">
        <f t="shared" si="14"/>
      </c>
      <c r="U69" s="138" t="s">
        <v>144</v>
      </c>
      <c r="V69" s="139"/>
      <c r="W69" s="126"/>
      <c r="X69" s="109">
        <v>0.08</v>
      </c>
      <c r="Y69" s="110">
        <f aca="true" t="shared" si="16" ref="Y69:Y92">IF(X69*W69,X69*W69,"")</f>
      </c>
    </row>
    <row r="70" spans="2:25" ht="9" customHeight="1">
      <c r="B70" s="154"/>
      <c r="C70" s="155"/>
      <c r="D70" s="120"/>
      <c r="E70" s="10"/>
      <c r="F70" s="69" t="s">
        <v>145</v>
      </c>
      <c r="G70" s="121"/>
      <c r="H70" s="121"/>
      <c r="I70" s="42">
        <f t="shared" si="12"/>
        <v>0</v>
      </c>
      <c r="J70" s="109">
        <v>0.5</v>
      </c>
      <c r="K70" s="110">
        <f t="shared" si="15"/>
      </c>
      <c r="L70" s="28"/>
      <c r="M70" s="28"/>
      <c r="N70" s="68" t="s">
        <v>146</v>
      </c>
      <c r="O70" s="121"/>
      <c r="P70" s="121"/>
      <c r="Q70" s="42">
        <f t="shared" si="13"/>
        <v>0</v>
      </c>
      <c r="R70" s="109">
        <v>0.7</v>
      </c>
      <c r="S70" s="110">
        <f t="shared" si="14"/>
      </c>
      <c r="U70" s="135" t="s">
        <v>150</v>
      </c>
      <c r="V70" s="136"/>
      <c r="W70" s="127"/>
      <c r="X70" s="110">
        <v>0.45</v>
      </c>
      <c r="Y70" s="110">
        <f t="shared" si="16"/>
      </c>
    </row>
    <row r="71" spans="2:25" ht="9" customHeight="1">
      <c r="B71" s="154"/>
      <c r="C71" s="155"/>
      <c r="D71" s="120"/>
      <c r="E71" s="10"/>
      <c r="F71" s="69" t="s">
        <v>147</v>
      </c>
      <c r="G71" s="121"/>
      <c r="H71" s="121"/>
      <c r="I71" s="42">
        <f t="shared" si="12"/>
        <v>0</v>
      </c>
      <c r="J71" s="109">
        <v>1.1</v>
      </c>
      <c r="K71" s="110">
        <f t="shared" si="15"/>
      </c>
      <c r="L71" s="28"/>
      <c r="M71" s="28"/>
      <c r="N71" s="67" t="s">
        <v>148</v>
      </c>
      <c r="O71" s="121"/>
      <c r="P71" s="121"/>
      <c r="Q71" s="42">
        <f t="shared" si="13"/>
        <v>0</v>
      </c>
      <c r="R71" s="109">
        <v>0.75</v>
      </c>
      <c r="S71" s="110">
        <f t="shared" si="14"/>
      </c>
      <c r="U71" s="135" t="s">
        <v>152</v>
      </c>
      <c r="V71" s="136"/>
      <c r="W71" s="127"/>
      <c r="X71" s="110">
        <v>0.45</v>
      </c>
      <c r="Y71" s="110">
        <f t="shared" si="16"/>
      </c>
    </row>
    <row r="72" spans="2:25" ht="9" customHeight="1">
      <c r="B72" s="154"/>
      <c r="C72" s="155"/>
      <c r="D72" s="120"/>
      <c r="E72" s="10"/>
      <c r="F72" s="67"/>
      <c r="G72" s="125"/>
      <c r="H72" s="125"/>
      <c r="I72" s="42">
        <f t="shared" si="12"/>
        <v>0</v>
      </c>
      <c r="J72" s="109"/>
      <c r="K72" s="110">
        <f t="shared" si="15"/>
      </c>
      <c r="L72" s="28"/>
      <c r="M72" s="28"/>
      <c r="N72" s="67" t="s">
        <v>149</v>
      </c>
      <c r="O72" s="121"/>
      <c r="P72" s="125"/>
      <c r="Q72" s="42">
        <f t="shared" si="13"/>
        <v>0</v>
      </c>
      <c r="R72" s="109">
        <v>0.4</v>
      </c>
      <c r="S72" s="110">
        <f t="shared" si="14"/>
      </c>
      <c r="U72" s="137"/>
      <c r="V72" s="137"/>
      <c r="W72" s="125"/>
      <c r="X72" s="110"/>
      <c r="Y72" s="110">
        <f t="shared" si="16"/>
      </c>
    </row>
    <row r="73" spans="2:25" ht="9" customHeight="1">
      <c r="B73" s="154"/>
      <c r="C73" s="155"/>
      <c r="D73" s="120"/>
      <c r="E73" s="10"/>
      <c r="F73" s="71" t="s">
        <v>151</v>
      </c>
      <c r="G73" s="121"/>
      <c r="H73" s="121"/>
      <c r="I73" s="42">
        <f t="shared" si="12"/>
        <v>0</v>
      </c>
      <c r="J73" s="109">
        <v>0.3</v>
      </c>
      <c r="K73" s="110">
        <f t="shared" si="15"/>
      </c>
      <c r="L73" s="28"/>
      <c r="M73" s="28"/>
      <c r="N73" s="67"/>
      <c r="O73" s="125"/>
      <c r="P73" s="125"/>
      <c r="Q73" s="73"/>
      <c r="R73" s="109"/>
      <c r="S73" s="110">
        <f t="shared" si="14"/>
      </c>
      <c r="U73" s="135" t="s">
        <v>155</v>
      </c>
      <c r="V73" s="136"/>
      <c r="W73" s="127"/>
      <c r="X73" s="110">
        <v>0.6</v>
      </c>
      <c r="Y73" s="110">
        <f t="shared" si="16"/>
      </c>
    </row>
    <row r="74" spans="2:25" ht="9" customHeight="1">
      <c r="B74" s="154"/>
      <c r="C74" s="155"/>
      <c r="D74" s="120"/>
      <c r="E74" s="10"/>
      <c r="F74" s="71" t="s">
        <v>153</v>
      </c>
      <c r="G74" s="121"/>
      <c r="H74" s="121"/>
      <c r="I74" s="42">
        <f t="shared" si="12"/>
        <v>0</v>
      </c>
      <c r="J74" s="109">
        <v>0.12</v>
      </c>
      <c r="K74" s="110">
        <f t="shared" si="15"/>
      </c>
      <c r="L74" s="28"/>
      <c r="M74" s="28"/>
      <c r="N74" s="67" t="s">
        <v>154</v>
      </c>
      <c r="O74" s="121"/>
      <c r="P74" s="121"/>
      <c r="Q74" s="42">
        <f>SUM(O74,P74)</f>
        <v>0</v>
      </c>
      <c r="R74" s="109">
        <v>1</v>
      </c>
      <c r="S74" s="110">
        <f t="shared" si="14"/>
      </c>
      <c r="U74" s="135"/>
      <c r="V74" s="135"/>
      <c r="W74" s="125"/>
      <c r="X74" s="110"/>
      <c r="Y74" s="110">
        <f t="shared" si="16"/>
      </c>
    </row>
    <row r="75" spans="2:25" ht="9" customHeight="1">
      <c r="B75" s="154"/>
      <c r="C75" s="155"/>
      <c r="D75" s="120"/>
      <c r="E75" s="10"/>
      <c r="F75" s="67"/>
      <c r="G75" s="125"/>
      <c r="H75" s="125"/>
      <c r="I75" s="42">
        <f t="shared" si="12"/>
        <v>0</v>
      </c>
      <c r="J75" s="109"/>
      <c r="K75" s="110">
        <f t="shared" si="15"/>
      </c>
      <c r="L75" s="28"/>
      <c r="M75" s="28"/>
      <c r="N75" s="68"/>
      <c r="O75" s="125"/>
      <c r="P75" s="125"/>
      <c r="Q75" s="73"/>
      <c r="R75" s="109"/>
      <c r="S75" s="110">
        <f t="shared" si="14"/>
      </c>
      <c r="U75" s="135" t="s">
        <v>158</v>
      </c>
      <c r="V75" s="136"/>
      <c r="W75" s="127"/>
      <c r="X75" s="110">
        <v>1.5</v>
      </c>
      <c r="Y75" s="110">
        <f>IF(X75*W75,X75*W75,"")</f>
      </c>
    </row>
    <row r="76" spans="2:25" ht="9" customHeight="1">
      <c r="B76" s="154"/>
      <c r="C76" s="155"/>
      <c r="D76" s="120"/>
      <c r="E76" s="10"/>
      <c r="F76" s="69" t="s">
        <v>156</v>
      </c>
      <c r="G76" s="121"/>
      <c r="H76" s="121"/>
      <c r="I76" s="42">
        <f aca="true" t="shared" si="17" ref="I76:I87">SUM(G76,H76)</f>
        <v>0</v>
      </c>
      <c r="J76" s="109">
        <v>1.2</v>
      </c>
      <c r="K76" s="110">
        <f t="shared" si="15"/>
      </c>
      <c r="L76" s="28"/>
      <c r="M76" s="28"/>
      <c r="N76" s="67" t="s">
        <v>157</v>
      </c>
      <c r="O76" s="121"/>
      <c r="P76" s="121"/>
      <c r="Q76" s="42">
        <f aca="true" t="shared" si="18" ref="Q76:Q87">SUM(O76,P76)</f>
        <v>0</v>
      </c>
      <c r="R76" s="109">
        <v>0.4</v>
      </c>
      <c r="S76" s="110">
        <f t="shared" si="14"/>
      </c>
      <c r="U76" s="135" t="s">
        <v>161</v>
      </c>
      <c r="V76" s="136"/>
      <c r="W76" s="127"/>
      <c r="X76" s="110">
        <v>0.75</v>
      </c>
      <c r="Y76" s="110">
        <f>IF(X76*W76,X76*W76,"")</f>
      </c>
    </row>
    <row r="77" spans="2:25" ht="9" customHeight="1">
      <c r="B77" s="154"/>
      <c r="C77" s="155"/>
      <c r="D77" s="120"/>
      <c r="E77" s="10"/>
      <c r="F77" s="69" t="s">
        <v>159</v>
      </c>
      <c r="G77" s="121"/>
      <c r="H77" s="121"/>
      <c r="I77" s="42">
        <f t="shared" si="17"/>
        <v>0</v>
      </c>
      <c r="J77" s="109">
        <v>0.5</v>
      </c>
      <c r="K77" s="110">
        <f t="shared" si="15"/>
      </c>
      <c r="L77" s="28"/>
      <c r="M77" s="28"/>
      <c r="N77" s="67" t="s">
        <v>160</v>
      </c>
      <c r="O77" s="121"/>
      <c r="P77" s="121"/>
      <c r="Q77" s="42">
        <f t="shared" si="18"/>
        <v>0</v>
      </c>
      <c r="R77" s="109">
        <v>0.2</v>
      </c>
      <c r="S77" s="110">
        <f t="shared" si="14"/>
      </c>
      <c r="U77" s="135" t="s">
        <v>162</v>
      </c>
      <c r="V77" s="136"/>
      <c r="W77" s="127"/>
      <c r="X77" s="110">
        <v>1.25</v>
      </c>
      <c r="Y77" s="110">
        <f t="shared" si="16"/>
      </c>
    </row>
    <row r="78" spans="2:25" ht="9" customHeight="1">
      <c r="B78" s="154"/>
      <c r="C78" s="155"/>
      <c r="D78" s="120"/>
      <c r="E78" s="10"/>
      <c r="F78" s="69" t="s">
        <v>125</v>
      </c>
      <c r="G78" s="121"/>
      <c r="H78" s="121"/>
      <c r="I78" s="42">
        <f t="shared" si="17"/>
        <v>0</v>
      </c>
      <c r="J78" s="109">
        <v>0.55</v>
      </c>
      <c r="K78" s="110">
        <f t="shared" si="15"/>
      </c>
      <c r="L78" s="28"/>
      <c r="M78" s="28"/>
      <c r="N78" s="68" t="s">
        <v>164</v>
      </c>
      <c r="O78" s="121"/>
      <c r="P78" s="121"/>
      <c r="Q78" s="42">
        <f t="shared" si="18"/>
        <v>0</v>
      </c>
      <c r="R78" s="109">
        <v>2</v>
      </c>
      <c r="S78" s="110">
        <f>IF(R78*Q78,R78*Q78,"")</f>
      </c>
      <c r="U78" s="137"/>
      <c r="V78" s="137"/>
      <c r="W78" s="125"/>
      <c r="X78" s="110"/>
      <c r="Y78" s="110">
        <f t="shared" si="16"/>
      </c>
    </row>
    <row r="79" spans="2:25" ht="9" customHeight="1">
      <c r="B79" s="154"/>
      <c r="C79" s="155"/>
      <c r="D79" s="120"/>
      <c r="E79" s="10"/>
      <c r="F79" s="71" t="s">
        <v>163</v>
      </c>
      <c r="G79" s="121"/>
      <c r="H79" s="121"/>
      <c r="I79" s="42">
        <f t="shared" si="17"/>
        <v>0</v>
      </c>
      <c r="J79" s="109">
        <v>0.25</v>
      </c>
      <c r="K79" s="110">
        <f t="shared" si="15"/>
      </c>
      <c r="L79" s="28"/>
      <c r="M79" s="28"/>
      <c r="O79" s="125"/>
      <c r="P79" s="125"/>
      <c r="Q79" s="73">
        <f t="shared" si="18"/>
        <v>0</v>
      </c>
      <c r="R79" s="109"/>
      <c r="S79" s="110">
        <f t="shared" si="14"/>
      </c>
      <c r="U79" s="135" t="s">
        <v>165</v>
      </c>
      <c r="V79" s="136"/>
      <c r="W79" s="127"/>
      <c r="X79" s="110">
        <v>0.8</v>
      </c>
      <c r="Y79" s="110">
        <f t="shared" si="16"/>
      </c>
    </row>
    <row r="80" spans="2:25" ht="9" customHeight="1">
      <c r="B80" s="154"/>
      <c r="C80" s="155"/>
      <c r="D80" s="120"/>
      <c r="E80" s="10"/>
      <c r="F80" s="71" t="s">
        <v>166</v>
      </c>
      <c r="G80" s="121"/>
      <c r="H80" s="121"/>
      <c r="I80" s="42">
        <f t="shared" si="17"/>
        <v>0</v>
      </c>
      <c r="J80" s="109">
        <v>0.2</v>
      </c>
      <c r="K80" s="110">
        <f t="shared" si="15"/>
      </c>
      <c r="L80" s="28"/>
      <c r="M80" s="28"/>
      <c r="N80" s="71" t="s">
        <v>194</v>
      </c>
      <c r="O80" s="121"/>
      <c r="P80" s="121"/>
      <c r="Q80" s="42">
        <f t="shared" si="18"/>
        <v>0</v>
      </c>
      <c r="R80" s="109">
        <v>1.5</v>
      </c>
      <c r="S80" s="110">
        <f>SUM(Q80*R80)</f>
        <v>0</v>
      </c>
      <c r="U80" s="138" t="s">
        <v>120</v>
      </c>
      <c r="V80" s="139"/>
      <c r="W80" s="127"/>
      <c r="X80" s="110">
        <v>0.3</v>
      </c>
      <c r="Y80" s="110">
        <f t="shared" si="16"/>
      </c>
    </row>
    <row r="81" spans="2:25" ht="9" customHeight="1">
      <c r="B81" s="154"/>
      <c r="C81" s="155"/>
      <c r="D81" s="120"/>
      <c r="E81" s="10"/>
      <c r="F81" s="71" t="s">
        <v>167</v>
      </c>
      <c r="G81" s="121"/>
      <c r="H81" s="121"/>
      <c r="I81" s="42">
        <f t="shared" si="17"/>
        <v>0</v>
      </c>
      <c r="J81" s="109">
        <v>0.12</v>
      </c>
      <c r="K81" s="110">
        <f t="shared" si="15"/>
      </c>
      <c r="L81" s="28"/>
      <c r="M81" s="28"/>
      <c r="N81" s="68" t="s">
        <v>168</v>
      </c>
      <c r="O81" s="121"/>
      <c r="P81" s="121"/>
      <c r="Q81" s="42">
        <f t="shared" si="18"/>
        <v>0</v>
      </c>
      <c r="R81" s="109">
        <v>0.9</v>
      </c>
      <c r="S81" s="110">
        <f aca="true" t="shared" si="19" ref="S81:S87">IF(R81*Q81,R81*Q81,"")</f>
      </c>
      <c r="U81" s="135" t="s">
        <v>170</v>
      </c>
      <c r="V81" s="136"/>
      <c r="W81" s="121"/>
      <c r="X81" s="110">
        <v>0.2</v>
      </c>
      <c r="Y81" s="110">
        <f t="shared" si="16"/>
      </c>
    </row>
    <row r="82" spans="2:25" ht="9" customHeight="1">
      <c r="B82" s="154"/>
      <c r="C82" s="155"/>
      <c r="D82" s="120"/>
      <c r="E82" s="10"/>
      <c r="F82" s="67"/>
      <c r="G82" s="125"/>
      <c r="H82" s="125"/>
      <c r="I82" s="42">
        <f t="shared" si="17"/>
        <v>0</v>
      </c>
      <c r="J82" s="109"/>
      <c r="K82" s="110">
        <f t="shared" si="15"/>
      </c>
      <c r="L82" s="28"/>
      <c r="M82" s="28"/>
      <c r="N82" s="67" t="s">
        <v>169</v>
      </c>
      <c r="O82" s="121"/>
      <c r="P82" s="125"/>
      <c r="Q82" s="42">
        <f t="shared" si="18"/>
        <v>0</v>
      </c>
      <c r="R82" s="109">
        <v>0.3</v>
      </c>
      <c r="S82" s="110">
        <f t="shared" si="19"/>
      </c>
      <c r="U82" s="140"/>
      <c r="V82" s="140"/>
      <c r="W82" s="140"/>
      <c r="X82" s="110"/>
      <c r="Y82" s="110">
        <f t="shared" si="16"/>
      </c>
    </row>
    <row r="83" spans="2:25" ht="9" customHeight="1">
      <c r="B83" s="154"/>
      <c r="C83" s="155"/>
      <c r="D83" s="120"/>
      <c r="E83" s="10"/>
      <c r="F83" s="71" t="s">
        <v>172</v>
      </c>
      <c r="G83" s="121"/>
      <c r="H83" s="121"/>
      <c r="I83" s="42">
        <f t="shared" si="17"/>
        <v>0</v>
      </c>
      <c r="J83" s="109">
        <v>1.8</v>
      </c>
      <c r="K83" s="110">
        <f t="shared" si="15"/>
      </c>
      <c r="L83" s="28"/>
      <c r="M83" s="28"/>
      <c r="N83" s="67" t="s">
        <v>221</v>
      </c>
      <c r="O83" s="121"/>
      <c r="P83" s="121"/>
      <c r="Q83" s="42">
        <f t="shared" si="18"/>
        <v>0</v>
      </c>
      <c r="R83" s="109">
        <v>0.15</v>
      </c>
      <c r="S83" s="110">
        <f t="shared" si="19"/>
      </c>
      <c r="U83" s="135" t="s">
        <v>239</v>
      </c>
      <c r="V83" s="136"/>
      <c r="W83" s="127"/>
      <c r="X83" s="110">
        <v>0.03</v>
      </c>
      <c r="Y83" s="110">
        <f t="shared" si="16"/>
      </c>
    </row>
    <row r="84" spans="2:25" ht="9" customHeight="1">
      <c r="B84" s="154"/>
      <c r="C84" s="155"/>
      <c r="D84" s="120"/>
      <c r="E84" s="10"/>
      <c r="F84" s="71" t="s">
        <v>175</v>
      </c>
      <c r="G84" s="121"/>
      <c r="H84" s="121"/>
      <c r="I84" s="42">
        <f t="shared" si="17"/>
        <v>0</v>
      </c>
      <c r="J84" s="109">
        <v>1</v>
      </c>
      <c r="K84" s="110">
        <f t="shared" si="15"/>
      </c>
      <c r="L84" s="28"/>
      <c r="M84" s="28"/>
      <c r="N84" s="68" t="s">
        <v>171</v>
      </c>
      <c r="O84" s="121"/>
      <c r="P84" s="121"/>
      <c r="Q84" s="42">
        <f t="shared" si="18"/>
        <v>0</v>
      </c>
      <c r="R84" s="109">
        <v>0.25</v>
      </c>
      <c r="S84" s="110">
        <f t="shared" si="19"/>
      </c>
      <c r="U84" s="135" t="s">
        <v>100</v>
      </c>
      <c r="V84" s="136"/>
      <c r="W84" s="127"/>
      <c r="X84" s="110">
        <v>0.08</v>
      </c>
      <c r="Y84" s="110">
        <f t="shared" si="16"/>
      </c>
    </row>
    <row r="85" spans="2:25" ht="9" customHeight="1">
      <c r="B85" s="9"/>
      <c r="C85" s="108">
        <f>SUM(D48:D84)</f>
        <v>0</v>
      </c>
      <c r="D85" s="8" t="s">
        <v>77</v>
      </c>
      <c r="E85" s="10"/>
      <c r="F85" s="69" t="s">
        <v>119</v>
      </c>
      <c r="G85" s="121"/>
      <c r="H85" s="121"/>
      <c r="I85" s="42">
        <f t="shared" si="17"/>
        <v>0</v>
      </c>
      <c r="J85" s="109">
        <v>1.1</v>
      </c>
      <c r="K85" s="110">
        <f>IF(J85*I85,J85*I85,"")</f>
      </c>
      <c r="L85" s="28"/>
      <c r="M85" s="28"/>
      <c r="N85" s="67" t="s">
        <v>173</v>
      </c>
      <c r="O85" s="121"/>
      <c r="P85" s="121"/>
      <c r="Q85" s="42">
        <f t="shared" si="18"/>
        <v>0</v>
      </c>
      <c r="R85" s="109">
        <v>0.1</v>
      </c>
      <c r="S85" s="110">
        <f t="shared" si="19"/>
      </c>
      <c r="U85" s="135" t="s">
        <v>174</v>
      </c>
      <c r="V85" s="136"/>
      <c r="W85" s="127"/>
      <c r="X85" s="110">
        <v>0.17</v>
      </c>
      <c r="Y85" s="110">
        <f t="shared" si="16"/>
      </c>
    </row>
    <row r="86" spans="5:25" ht="9" customHeight="1">
      <c r="E86" s="10"/>
      <c r="F86" s="69" t="s">
        <v>180</v>
      </c>
      <c r="G86" s="121"/>
      <c r="H86" s="121"/>
      <c r="I86" s="42">
        <f t="shared" si="17"/>
        <v>0</v>
      </c>
      <c r="J86" s="109">
        <v>0.55</v>
      </c>
      <c r="K86" s="110">
        <f>IF(J86*I86,J86*I86,"")</f>
      </c>
      <c r="L86" s="28"/>
      <c r="M86" s="28"/>
      <c r="N86" s="68" t="s">
        <v>176</v>
      </c>
      <c r="O86" s="121"/>
      <c r="P86" s="121"/>
      <c r="Q86" s="42">
        <f t="shared" si="18"/>
        <v>0</v>
      </c>
      <c r="R86" s="109">
        <v>0.45</v>
      </c>
      <c r="S86" s="110">
        <f t="shared" si="19"/>
      </c>
      <c r="U86" s="138" t="s">
        <v>177</v>
      </c>
      <c r="V86" s="139"/>
      <c r="W86" s="127"/>
      <c r="X86" s="110">
        <v>0.17</v>
      </c>
      <c r="Y86" s="110">
        <f t="shared" si="16"/>
      </c>
    </row>
    <row r="87" spans="5:25" ht="9" customHeight="1">
      <c r="E87" s="10"/>
      <c r="G87" s="125"/>
      <c r="H87" s="125"/>
      <c r="I87" s="42">
        <f t="shared" si="17"/>
        <v>0</v>
      </c>
      <c r="J87" s="109"/>
      <c r="K87" s="110">
        <f>IF(J87*I87,J87*I87,"")</f>
      </c>
      <c r="L87" s="28"/>
      <c r="M87" s="28"/>
      <c r="N87" s="68" t="s">
        <v>178</v>
      </c>
      <c r="O87" s="121"/>
      <c r="P87" s="125"/>
      <c r="Q87" s="42">
        <f t="shared" si="18"/>
        <v>0</v>
      </c>
      <c r="R87" s="109">
        <v>0.02</v>
      </c>
      <c r="S87" s="110">
        <f t="shared" si="19"/>
      </c>
      <c r="U87" s="135"/>
      <c r="V87" s="135"/>
      <c r="W87" s="125"/>
      <c r="X87" s="110"/>
      <c r="Y87" s="110">
        <f t="shared" si="16"/>
      </c>
    </row>
    <row r="88" spans="5:25" ht="9" customHeight="1">
      <c r="E88" s="10"/>
      <c r="F88" s="69" t="s">
        <v>56</v>
      </c>
      <c r="G88" s="121"/>
      <c r="H88" s="121"/>
      <c r="I88" s="42">
        <f aca="true" t="shared" si="20" ref="I88:I94">SUM(G88,H88)</f>
        <v>0</v>
      </c>
      <c r="J88" s="109">
        <v>0.8</v>
      </c>
      <c r="K88" s="110">
        <f t="shared" si="15"/>
      </c>
      <c r="L88" s="28"/>
      <c r="M88" s="28"/>
      <c r="N88" s="68"/>
      <c r="O88" s="125"/>
      <c r="P88" s="125"/>
      <c r="Q88" s="73"/>
      <c r="R88" s="109"/>
      <c r="S88" s="110"/>
      <c r="U88" s="135" t="s">
        <v>179</v>
      </c>
      <c r="V88" s="136"/>
      <c r="W88" s="127"/>
      <c r="X88" s="110">
        <v>0.15</v>
      </c>
      <c r="Y88" s="110">
        <f t="shared" si="16"/>
      </c>
    </row>
    <row r="89" spans="5:25" ht="9" customHeight="1">
      <c r="E89" s="10"/>
      <c r="F89" s="69" t="s">
        <v>105</v>
      </c>
      <c r="G89" s="121"/>
      <c r="H89" s="121"/>
      <c r="I89" s="42">
        <f t="shared" si="20"/>
        <v>0</v>
      </c>
      <c r="J89" s="109">
        <v>0.3</v>
      </c>
      <c r="K89" s="110">
        <f t="shared" si="15"/>
      </c>
      <c r="L89" s="28"/>
      <c r="M89" s="28"/>
      <c r="N89" s="68" t="s">
        <v>181</v>
      </c>
      <c r="O89" s="121"/>
      <c r="P89" s="121"/>
      <c r="Q89" s="42">
        <f>SUM(O89,P89)</f>
        <v>0</v>
      </c>
      <c r="R89" s="109">
        <v>0.02</v>
      </c>
      <c r="S89" s="110">
        <f aca="true" t="shared" si="21" ref="S89:S119">IF(R89*Q89,R89*Q89,"")</f>
      </c>
      <c r="U89" s="135" t="s">
        <v>182</v>
      </c>
      <c r="V89" s="136"/>
      <c r="W89" s="127"/>
      <c r="X89" s="110">
        <v>0.5</v>
      </c>
      <c r="Y89" s="110">
        <f>IF(X89*W89,X89*W89,"")</f>
      </c>
    </row>
    <row r="90" spans="5:25" ht="9" customHeight="1">
      <c r="E90" s="10"/>
      <c r="F90" s="69" t="s">
        <v>218</v>
      </c>
      <c r="G90" s="121"/>
      <c r="H90" s="121"/>
      <c r="I90" s="42">
        <f t="shared" si="20"/>
        <v>0</v>
      </c>
      <c r="J90" s="109">
        <v>0.75</v>
      </c>
      <c r="K90" s="110">
        <f t="shared" si="15"/>
      </c>
      <c r="L90" s="28"/>
      <c r="M90" s="28"/>
      <c r="N90" s="71" t="s">
        <v>183</v>
      </c>
      <c r="O90" s="121"/>
      <c r="P90" s="121"/>
      <c r="Q90" s="42">
        <f>SUM(O90,P90)</f>
        <v>0</v>
      </c>
      <c r="R90" s="109">
        <v>0.3</v>
      </c>
      <c r="S90" s="110">
        <f t="shared" si="21"/>
      </c>
      <c r="U90" s="135"/>
      <c r="V90" s="136"/>
      <c r="W90" s="127"/>
      <c r="X90" s="110"/>
      <c r="Y90" s="110">
        <f>IF(X90*W90,X90*W90,"")</f>
      </c>
    </row>
    <row r="91" spans="5:25" ht="9" customHeight="1">
      <c r="E91" s="10"/>
      <c r="F91" s="69" t="s">
        <v>100</v>
      </c>
      <c r="G91" s="121"/>
      <c r="H91" s="121"/>
      <c r="I91" s="42">
        <f t="shared" si="20"/>
        <v>0</v>
      </c>
      <c r="J91" s="109">
        <v>0.4</v>
      </c>
      <c r="K91" s="110">
        <f t="shared" si="15"/>
      </c>
      <c r="L91" s="28"/>
      <c r="M91" s="28"/>
      <c r="N91" s="67"/>
      <c r="O91" s="125"/>
      <c r="P91" s="125"/>
      <c r="Q91" s="73"/>
      <c r="R91" s="109"/>
      <c r="S91" s="110">
        <f t="shared" si="21"/>
      </c>
      <c r="U91" s="137"/>
      <c r="V91" s="137"/>
      <c r="W91" s="128"/>
      <c r="X91" s="110"/>
      <c r="Y91" s="110">
        <f>IF(X91*W91,X91*W91,"")</f>
      </c>
    </row>
    <row r="92" spans="5:25" ht="9" customHeight="1">
      <c r="E92" s="10"/>
      <c r="F92" s="67" t="s">
        <v>87</v>
      </c>
      <c r="G92" s="121"/>
      <c r="H92" s="121"/>
      <c r="I92" s="42">
        <f t="shared" si="20"/>
        <v>0</v>
      </c>
      <c r="J92" s="109">
        <v>0.5</v>
      </c>
      <c r="K92" s="110">
        <f t="shared" si="15"/>
      </c>
      <c r="L92" s="28"/>
      <c r="M92" s="28"/>
      <c r="N92" s="68" t="s">
        <v>186</v>
      </c>
      <c r="O92" s="121"/>
      <c r="P92" s="121"/>
      <c r="Q92" s="42">
        <f>SUM(O92,P92)</f>
        <v>0</v>
      </c>
      <c r="R92" s="109">
        <v>0.4</v>
      </c>
      <c r="S92" s="110">
        <f t="shared" si="21"/>
      </c>
      <c r="U92" s="135"/>
      <c r="V92" s="136"/>
      <c r="W92" s="121"/>
      <c r="X92" s="110"/>
      <c r="Y92" s="110">
        <f t="shared" si="16"/>
      </c>
    </row>
    <row r="93" spans="5:25" ht="9.75" customHeight="1">
      <c r="E93" s="10"/>
      <c r="G93" s="125"/>
      <c r="H93" s="125"/>
      <c r="I93" s="42">
        <f t="shared" si="20"/>
        <v>0</v>
      </c>
      <c r="J93" s="109"/>
      <c r="K93" s="110">
        <f t="shared" si="15"/>
      </c>
      <c r="L93" s="28"/>
      <c r="M93" s="28"/>
      <c r="N93" s="68" t="s">
        <v>187</v>
      </c>
      <c r="O93" s="121"/>
      <c r="P93" s="125"/>
      <c r="Q93" s="42">
        <f>SUM(O93,P93)</f>
        <v>0</v>
      </c>
      <c r="R93" s="109">
        <v>0.3</v>
      </c>
      <c r="S93" s="110">
        <f t="shared" si="21"/>
      </c>
      <c r="W93" s="35"/>
      <c r="X93" s="118" t="s">
        <v>82</v>
      </c>
      <c r="Y93" s="117">
        <f>SUM(Y65:Y92)</f>
        <v>0</v>
      </c>
    </row>
    <row r="94" spans="5:19" ht="9" customHeight="1">
      <c r="E94" s="10"/>
      <c r="F94" s="69" t="s">
        <v>210</v>
      </c>
      <c r="G94" s="121"/>
      <c r="H94" s="121"/>
      <c r="I94" s="42">
        <f t="shared" si="20"/>
        <v>0</v>
      </c>
      <c r="J94" s="109">
        <v>0.2</v>
      </c>
      <c r="K94" s="110">
        <f t="shared" si="15"/>
      </c>
      <c r="L94" s="28"/>
      <c r="M94" s="28"/>
      <c r="N94" s="68" t="s">
        <v>189</v>
      </c>
      <c r="O94" s="121"/>
      <c r="P94" s="121"/>
      <c r="Q94" s="42">
        <f>SUM(O94,P94)</f>
        <v>0</v>
      </c>
      <c r="R94" s="109">
        <v>0.75</v>
      </c>
      <c r="S94" s="110">
        <f t="shared" si="21"/>
      </c>
    </row>
    <row r="95" spans="5:19" ht="9" customHeight="1">
      <c r="E95" s="10"/>
      <c r="F95" s="69" t="s">
        <v>212</v>
      </c>
      <c r="G95" s="121"/>
      <c r="H95" s="121"/>
      <c r="I95" s="42">
        <f aca="true" t="shared" si="22" ref="I95:I101">SUM(G95,H95)</f>
        <v>0</v>
      </c>
      <c r="J95" s="109">
        <v>0.35</v>
      </c>
      <c r="K95" s="110">
        <f t="shared" si="15"/>
      </c>
      <c r="L95" s="28"/>
      <c r="M95" s="28"/>
      <c r="N95" s="68" t="s">
        <v>191</v>
      </c>
      <c r="O95" s="121"/>
      <c r="P95" s="121"/>
      <c r="Q95" s="42">
        <f>SUM(O95,P95)</f>
        <v>0</v>
      </c>
      <c r="R95" s="109">
        <v>1.5</v>
      </c>
      <c r="S95" s="110">
        <f t="shared" si="21"/>
      </c>
    </row>
    <row r="96" spans="5:25" ht="9" customHeight="1">
      <c r="E96" s="10"/>
      <c r="F96" s="69" t="s">
        <v>216</v>
      </c>
      <c r="G96" s="121"/>
      <c r="H96" s="121"/>
      <c r="I96" s="42">
        <f t="shared" si="22"/>
        <v>0</v>
      </c>
      <c r="J96" s="109">
        <v>0.2</v>
      </c>
      <c r="K96" s="110">
        <f t="shared" si="15"/>
      </c>
      <c r="L96" s="28"/>
      <c r="M96" s="28"/>
      <c r="N96" s="68"/>
      <c r="O96" s="121"/>
      <c r="P96" s="121"/>
      <c r="Q96" s="42"/>
      <c r="R96" s="109"/>
      <c r="S96" s="110">
        <f t="shared" si="21"/>
      </c>
      <c r="U96" s="38" t="s">
        <v>193</v>
      </c>
      <c r="V96" s="90"/>
      <c r="W96" s="90"/>
      <c r="X96" s="90"/>
      <c r="Y96" s="91"/>
    </row>
    <row r="97" spans="5:25" ht="9" customHeight="1">
      <c r="E97" s="10"/>
      <c r="F97" s="69" t="s">
        <v>214</v>
      </c>
      <c r="G97" s="121"/>
      <c r="H97" s="121"/>
      <c r="I97" s="42">
        <f t="shared" si="22"/>
        <v>0</v>
      </c>
      <c r="J97" s="109">
        <v>0.2</v>
      </c>
      <c r="K97" s="110">
        <f t="shared" si="15"/>
      </c>
      <c r="L97" s="28"/>
      <c r="M97" s="28"/>
      <c r="O97" s="125"/>
      <c r="P97" s="125"/>
      <c r="Q97" s="73">
        <f aca="true" t="shared" si="23" ref="Q97:Q104">SUM(O97,P97)</f>
        <v>0</v>
      </c>
      <c r="R97" s="109">
        <v>0.3</v>
      </c>
      <c r="S97" s="110">
        <f t="shared" si="21"/>
      </c>
      <c r="U97" s="13"/>
      <c r="Y97" s="14"/>
    </row>
    <row r="98" spans="5:25" ht="9.75" customHeight="1">
      <c r="E98" s="10"/>
      <c r="G98" s="121"/>
      <c r="H98" s="121"/>
      <c r="I98" s="42">
        <f t="shared" si="22"/>
        <v>0</v>
      </c>
      <c r="J98" s="109"/>
      <c r="K98" s="110">
        <f aca="true" t="shared" si="24" ref="K98:K119">IF(J98*I98,J98*I98,"")</f>
      </c>
      <c r="L98" s="28"/>
      <c r="M98" s="28"/>
      <c r="N98" s="67" t="s">
        <v>195</v>
      </c>
      <c r="O98" s="121"/>
      <c r="P98" s="121"/>
      <c r="Q98" s="42">
        <f t="shared" si="23"/>
        <v>0</v>
      </c>
      <c r="R98" s="109">
        <v>0.2</v>
      </c>
      <c r="S98" s="110">
        <f t="shared" si="21"/>
      </c>
      <c r="U98" s="39" t="s">
        <v>196</v>
      </c>
      <c r="V98" s="16">
        <f>SUM(Q117+I100+V59+K56+P41+V27+P27+V41)</f>
        <v>0</v>
      </c>
      <c r="W98" s="2" t="s">
        <v>197</v>
      </c>
      <c r="Y98" s="40">
        <f>SUM(W84,W85,W86+W83)</f>
        <v>0</v>
      </c>
    </row>
    <row r="99" spans="5:25" ht="9.75" customHeight="1">
      <c r="E99" s="10"/>
      <c r="G99" s="125"/>
      <c r="H99" s="125"/>
      <c r="I99" s="42">
        <f t="shared" si="22"/>
        <v>0</v>
      </c>
      <c r="J99" s="109"/>
      <c r="K99" s="110">
        <f t="shared" si="24"/>
      </c>
      <c r="L99" s="28"/>
      <c r="M99" s="28"/>
      <c r="N99" s="67" t="s">
        <v>198</v>
      </c>
      <c r="O99" s="121"/>
      <c r="P99" s="125"/>
      <c r="Q99" s="42">
        <f t="shared" si="23"/>
        <v>0</v>
      </c>
      <c r="R99" s="109">
        <v>0.35</v>
      </c>
      <c r="S99" s="110">
        <f t="shared" si="21"/>
      </c>
      <c r="U99" s="39" t="s">
        <v>199</v>
      </c>
      <c r="V99" s="16">
        <f>SUM(Q118+I101+I102+V60+K57+V42+P42+P43+P28+P29+V28+V29)</f>
        <v>0</v>
      </c>
      <c r="W99" s="2" t="s">
        <v>200</v>
      </c>
      <c r="Y99" s="130">
        <f>SUM(I108,I109,I110,I111,I112,I113,I114+I115+I116+I117+I118+I119)</f>
        <v>0</v>
      </c>
    </row>
    <row r="100" spans="5:25" ht="9.75" customHeight="1">
      <c r="E100" s="10"/>
      <c r="F100" s="100" t="s">
        <v>73</v>
      </c>
      <c r="G100" s="121"/>
      <c r="H100" s="121"/>
      <c r="I100" s="42">
        <f t="shared" si="22"/>
        <v>0</v>
      </c>
      <c r="J100" s="109">
        <v>0.15</v>
      </c>
      <c r="K100" s="110">
        <f t="shared" si="24"/>
      </c>
      <c r="L100" s="28"/>
      <c r="M100" s="28"/>
      <c r="N100" s="67" t="s">
        <v>201</v>
      </c>
      <c r="O100" s="121"/>
      <c r="P100" s="121"/>
      <c r="Q100" s="42">
        <f t="shared" si="23"/>
        <v>0</v>
      </c>
      <c r="R100" s="109">
        <v>0.2</v>
      </c>
      <c r="S100" s="110">
        <f t="shared" si="21"/>
      </c>
      <c r="U100" s="41" t="s">
        <v>256</v>
      </c>
      <c r="V100" s="16">
        <f>SUM(I103+Q119+K58+P44+V30+P30+V43)</f>
        <v>0</v>
      </c>
      <c r="W100" s="2" t="s">
        <v>202</v>
      </c>
      <c r="Y100" s="40">
        <f>SUM(Q78,W75,W77,Q80+W76)</f>
        <v>0</v>
      </c>
    </row>
    <row r="101" spans="5:25" ht="9.75" customHeight="1">
      <c r="E101" s="10"/>
      <c r="F101" s="100" t="s">
        <v>75</v>
      </c>
      <c r="G101" s="121"/>
      <c r="H101" s="121"/>
      <c r="I101" s="73">
        <f t="shared" si="22"/>
        <v>0</v>
      </c>
      <c r="J101" s="109">
        <v>0.08</v>
      </c>
      <c r="K101" s="110">
        <f t="shared" si="24"/>
      </c>
      <c r="L101" s="28"/>
      <c r="M101" s="28"/>
      <c r="N101" s="67" t="s">
        <v>203</v>
      </c>
      <c r="O101" s="121"/>
      <c r="P101" s="121"/>
      <c r="Q101" s="42">
        <f t="shared" si="23"/>
        <v>0</v>
      </c>
      <c r="R101" s="109">
        <v>0.35</v>
      </c>
      <c r="S101" s="110">
        <f t="shared" si="21"/>
      </c>
      <c r="U101" s="41" t="s">
        <v>204</v>
      </c>
      <c r="V101" s="16">
        <f>SUM(I104+K60+V44)</f>
        <v>0</v>
      </c>
      <c r="Y101" s="40"/>
    </row>
    <row r="102" spans="5:26" ht="9.75" customHeight="1">
      <c r="E102" s="10"/>
      <c r="F102" s="100" t="s">
        <v>78</v>
      </c>
      <c r="G102" s="121"/>
      <c r="H102" s="121"/>
      <c r="I102" s="73">
        <f>SUM(G102:H102)</f>
        <v>0</v>
      </c>
      <c r="J102" s="109">
        <v>0.08</v>
      </c>
      <c r="K102" s="110">
        <f t="shared" si="24"/>
      </c>
      <c r="L102" s="28"/>
      <c r="M102" s="28"/>
      <c r="N102" s="68" t="s">
        <v>205</v>
      </c>
      <c r="O102" s="121"/>
      <c r="P102" s="121"/>
      <c r="Q102" s="42">
        <f t="shared" si="23"/>
        <v>0</v>
      </c>
      <c r="R102" s="109">
        <v>0.1</v>
      </c>
      <c r="S102" s="110">
        <f t="shared" si="21"/>
      </c>
      <c r="U102" s="66" t="s">
        <v>206</v>
      </c>
      <c r="V102" s="132">
        <f>SUM(V98:V101,V9)</f>
        <v>0</v>
      </c>
      <c r="W102" s="186">
        <f>SUM(C85,M61,K120,S120,R61,R45,R31,X45,X61,Y93,X31)</f>
        <v>0</v>
      </c>
      <c r="X102" s="187"/>
      <c r="Y102" s="188"/>
      <c r="Z102" s="9"/>
    </row>
    <row r="103" spans="5:25" ht="9" customHeight="1">
      <c r="E103" s="10"/>
      <c r="F103" s="101" t="s">
        <v>253</v>
      </c>
      <c r="G103" s="121"/>
      <c r="H103" s="121"/>
      <c r="I103" s="73">
        <f>SUM(G103,H103)</f>
        <v>0</v>
      </c>
      <c r="J103" s="115">
        <v>0.09</v>
      </c>
      <c r="K103" s="110">
        <f t="shared" si="24"/>
      </c>
      <c r="L103" s="28"/>
      <c r="M103" s="28"/>
      <c r="N103" s="67" t="s">
        <v>208</v>
      </c>
      <c r="O103" s="121"/>
      <c r="P103" s="121"/>
      <c r="Q103" s="42">
        <f t="shared" si="23"/>
        <v>0</v>
      </c>
      <c r="R103" s="109">
        <v>0.1</v>
      </c>
      <c r="S103" s="110">
        <f t="shared" si="21"/>
      </c>
      <c r="U103" s="65"/>
      <c r="V103" s="37"/>
      <c r="W103" s="189"/>
      <c r="X103" s="189"/>
      <c r="Y103" s="190"/>
    </row>
    <row r="104" spans="5:25" ht="9" customHeight="1">
      <c r="E104" s="10"/>
      <c r="F104" s="101" t="s">
        <v>225</v>
      </c>
      <c r="G104" s="121"/>
      <c r="H104" s="121"/>
      <c r="I104" s="73">
        <f>SUM(G104,H104)</f>
        <v>0</v>
      </c>
      <c r="J104" s="109">
        <v>0.09</v>
      </c>
      <c r="K104" s="110">
        <f t="shared" si="24"/>
      </c>
      <c r="L104" s="28"/>
      <c r="M104" s="28"/>
      <c r="N104" s="67" t="s">
        <v>209</v>
      </c>
      <c r="O104" s="121"/>
      <c r="P104" s="121"/>
      <c r="Q104" s="42">
        <f t="shared" si="23"/>
        <v>0</v>
      </c>
      <c r="R104" s="109">
        <v>0.4</v>
      </c>
      <c r="S104" s="110">
        <f t="shared" si="21"/>
      </c>
      <c r="V104" s="16"/>
      <c r="Y104" s="92"/>
    </row>
    <row r="105" spans="2:25" ht="9.75" customHeight="1">
      <c r="B105" s="26"/>
      <c r="D105" s="61"/>
      <c r="E105" s="10"/>
      <c r="G105" s="121"/>
      <c r="H105" s="121"/>
      <c r="I105" s="73">
        <f>SUM(G105:H105)</f>
        <v>0</v>
      </c>
      <c r="J105" s="109"/>
      <c r="K105" s="110">
        <f t="shared" si="24"/>
      </c>
      <c r="L105" s="28"/>
      <c r="M105" s="28"/>
      <c r="N105" s="71" t="s">
        <v>220</v>
      </c>
      <c r="O105" s="121"/>
      <c r="P105" s="121"/>
      <c r="Q105" s="42"/>
      <c r="R105" s="109">
        <v>0.45</v>
      </c>
      <c r="S105" s="110">
        <f t="shared" si="21"/>
      </c>
      <c r="V105" s="92"/>
      <c r="Y105" s="93"/>
    </row>
    <row r="106" spans="2:25" ht="9" customHeight="1">
      <c r="B106" s="16"/>
      <c r="D106" s="61"/>
      <c r="E106" s="10"/>
      <c r="F106" s="160" t="s">
        <v>242</v>
      </c>
      <c r="G106" s="161"/>
      <c r="H106" s="161"/>
      <c r="I106" s="42">
        <f aca="true" t="shared" si="25" ref="I106:I111">SUM(G106,H106)</f>
        <v>0</v>
      </c>
      <c r="J106" s="109"/>
      <c r="K106" s="110">
        <f t="shared" si="24"/>
      </c>
      <c r="L106" s="28"/>
      <c r="M106" s="28"/>
      <c r="O106" s="121"/>
      <c r="P106" s="121"/>
      <c r="Q106" s="42">
        <f aca="true" t="shared" si="26" ref="Q106:Q116">SUM(O106,P106)</f>
        <v>0</v>
      </c>
      <c r="R106" s="109"/>
      <c r="S106" s="110">
        <f t="shared" si="21"/>
      </c>
      <c r="V106" s="92"/>
      <c r="Y106" s="92"/>
    </row>
    <row r="107" spans="3:25" ht="9" customHeight="1">
      <c r="C107" s="81"/>
      <c r="D107" s="62"/>
      <c r="E107" s="10"/>
      <c r="F107" s="160"/>
      <c r="G107" s="161"/>
      <c r="H107" s="161"/>
      <c r="I107" s="42">
        <f t="shared" si="25"/>
        <v>0</v>
      </c>
      <c r="J107" s="109"/>
      <c r="K107" s="110">
        <f t="shared" si="24"/>
      </c>
      <c r="L107" s="28"/>
      <c r="M107" s="28"/>
      <c r="O107" s="125"/>
      <c r="P107" s="125"/>
      <c r="Q107" s="73">
        <f t="shared" si="26"/>
        <v>0</v>
      </c>
      <c r="R107" s="109"/>
      <c r="S107" s="110">
        <f t="shared" si="21"/>
      </c>
      <c r="V107" s="92"/>
      <c r="W107" s="16"/>
      <c r="Y107" s="92"/>
    </row>
    <row r="108" spans="2:22" ht="9" customHeight="1">
      <c r="B108" s="68"/>
      <c r="C108" s="81"/>
      <c r="D108" s="62"/>
      <c r="E108" s="10"/>
      <c r="F108" s="67" t="s">
        <v>184</v>
      </c>
      <c r="G108" s="131"/>
      <c r="H108" s="99"/>
      <c r="I108" s="42">
        <f t="shared" si="25"/>
        <v>0</v>
      </c>
      <c r="J108" s="109">
        <v>1.8</v>
      </c>
      <c r="K108" s="110">
        <f t="shared" si="24"/>
      </c>
      <c r="L108" s="27"/>
      <c r="M108" s="31"/>
      <c r="O108" s="121"/>
      <c r="P108" s="121"/>
      <c r="Q108" s="42">
        <f t="shared" si="26"/>
        <v>0</v>
      </c>
      <c r="R108" s="109"/>
      <c r="S108" s="110">
        <f t="shared" si="21"/>
      </c>
      <c r="V108" s="92"/>
    </row>
    <row r="109" spans="2:25" ht="9" customHeight="1">
      <c r="B109" s="9"/>
      <c r="C109" s="9"/>
      <c r="D109" s="62"/>
      <c r="E109" s="10"/>
      <c r="F109" s="67" t="s">
        <v>185</v>
      </c>
      <c r="G109" s="131"/>
      <c r="H109" s="99"/>
      <c r="I109" s="42">
        <f t="shared" si="25"/>
        <v>0</v>
      </c>
      <c r="J109" s="109">
        <v>2.2</v>
      </c>
      <c r="K109" s="110">
        <f t="shared" si="24"/>
      </c>
      <c r="N109" s="71" t="s">
        <v>217</v>
      </c>
      <c r="O109" s="121"/>
      <c r="P109" s="121"/>
      <c r="Q109" s="42">
        <f t="shared" si="26"/>
        <v>0</v>
      </c>
      <c r="R109" s="109">
        <v>0.9</v>
      </c>
      <c r="S109" s="110">
        <f t="shared" si="21"/>
      </c>
      <c r="U109" s="16"/>
      <c r="V109" s="93"/>
      <c r="X109" s="94"/>
      <c r="Y109" s="95"/>
    </row>
    <row r="110" spans="2:25" ht="9" customHeight="1">
      <c r="B110" s="9"/>
      <c r="C110" s="9"/>
      <c r="D110" s="62"/>
      <c r="E110" s="10"/>
      <c r="F110" s="67" t="s">
        <v>188</v>
      </c>
      <c r="G110" s="131"/>
      <c r="H110" s="99"/>
      <c r="I110" s="42">
        <f t="shared" si="25"/>
        <v>0</v>
      </c>
      <c r="J110" s="109">
        <v>1.5</v>
      </c>
      <c r="K110" s="110">
        <f t="shared" si="24"/>
      </c>
      <c r="N110" s="67" t="s">
        <v>219</v>
      </c>
      <c r="O110" s="121"/>
      <c r="P110" s="121"/>
      <c r="Q110" s="42">
        <f t="shared" si="26"/>
        <v>0</v>
      </c>
      <c r="R110" s="109">
        <v>1</v>
      </c>
      <c r="S110" s="110">
        <f t="shared" si="21"/>
      </c>
      <c r="U110" s="16"/>
      <c r="V110" s="96"/>
      <c r="X110" s="94"/>
      <c r="Y110" s="95"/>
    </row>
    <row r="111" spans="2:25" ht="9" customHeight="1">
      <c r="B111" s="9"/>
      <c r="C111" s="9"/>
      <c r="D111" s="62"/>
      <c r="E111" s="10"/>
      <c r="F111" s="68" t="s">
        <v>243</v>
      </c>
      <c r="G111" s="131"/>
      <c r="H111" s="99"/>
      <c r="I111" s="42">
        <f t="shared" si="25"/>
        <v>0</v>
      </c>
      <c r="J111" s="109">
        <v>3</v>
      </c>
      <c r="K111" s="110">
        <f t="shared" si="24"/>
      </c>
      <c r="O111" s="125"/>
      <c r="P111" s="125"/>
      <c r="Q111" s="73">
        <f t="shared" si="26"/>
        <v>0</v>
      </c>
      <c r="R111" s="109"/>
      <c r="S111" s="110">
        <f t="shared" si="21"/>
      </c>
      <c r="U111" s="16"/>
      <c r="V111" s="97"/>
      <c r="Y111" s="95"/>
    </row>
    <row r="112" spans="2:25" ht="9" customHeight="1">
      <c r="B112" s="9"/>
      <c r="C112" s="9"/>
      <c r="D112" s="62"/>
      <c r="E112" s="10"/>
      <c r="F112" s="67" t="s">
        <v>190</v>
      </c>
      <c r="G112" s="131"/>
      <c r="H112" s="99"/>
      <c r="I112" s="42">
        <f>SUM(G112)</f>
        <v>0</v>
      </c>
      <c r="J112" s="109">
        <v>1.5</v>
      </c>
      <c r="K112" s="110">
        <f t="shared" si="24"/>
      </c>
      <c r="O112" s="121"/>
      <c r="P112" s="121"/>
      <c r="Q112" s="42">
        <f t="shared" si="26"/>
        <v>0</v>
      </c>
      <c r="R112" s="109"/>
      <c r="S112" s="110">
        <f t="shared" si="21"/>
      </c>
      <c r="U112" s="16"/>
      <c r="V112" s="97"/>
      <c r="Y112" s="95"/>
    </row>
    <row r="113" spans="2:25" ht="9" customHeight="1">
      <c r="B113" s="9"/>
      <c r="C113" s="9"/>
      <c r="D113" s="62"/>
      <c r="E113" s="10"/>
      <c r="F113" s="67" t="s">
        <v>192</v>
      </c>
      <c r="G113" s="131"/>
      <c r="H113" s="99"/>
      <c r="I113" s="42">
        <f>SUM(G113)</f>
        <v>0</v>
      </c>
      <c r="J113" s="109">
        <v>2</v>
      </c>
      <c r="K113" s="110">
        <f t="shared" si="24"/>
      </c>
      <c r="N113" s="71" t="s">
        <v>222</v>
      </c>
      <c r="O113" s="121"/>
      <c r="P113" s="121"/>
      <c r="Q113" s="42">
        <f t="shared" si="26"/>
        <v>0</v>
      </c>
      <c r="R113" s="109">
        <v>0.15</v>
      </c>
      <c r="S113" s="110">
        <f t="shared" si="21"/>
      </c>
      <c r="U113" s="16"/>
      <c r="V113" s="97"/>
      <c r="X113" s="93"/>
      <c r="Y113" s="95"/>
    </row>
    <row r="114" spans="2:25" ht="9" customHeight="1">
      <c r="B114" s="9"/>
      <c r="C114" s="9"/>
      <c r="D114" s="62"/>
      <c r="E114" s="10"/>
      <c r="G114" s="134"/>
      <c r="H114" s="133"/>
      <c r="I114" s="42">
        <f>SUM(G114)</f>
        <v>0</v>
      </c>
      <c r="J114" s="109"/>
      <c r="K114" s="110">
        <f t="shared" si="24"/>
      </c>
      <c r="N114" s="71" t="s">
        <v>223</v>
      </c>
      <c r="O114" s="121"/>
      <c r="P114" s="121"/>
      <c r="Q114" s="42">
        <f t="shared" si="26"/>
        <v>0</v>
      </c>
      <c r="R114" s="109">
        <v>0.2</v>
      </c>
      <c r="S114" s="110">
        <f t="shared" si="21"/>
      </c>
      <c r="U114" s="16"/>
      <c r="V114" s="93"/>
      <c r="X114" s="96"/>
      <c r="Y114" s="95"/>
    </row>
    <row r="115" spans="2:22" ht="9" customHeight="1">
      <c r="B115" s="9"/>
      <c r="C115" s="9"/>
      <c r="D115" s="62"/>
      <c r="E115" s="10"/>
      <c r="F115" s="67" t="s">
        <v>207</v>
      </c>
      <c r="G115" s="131"/>
      <c r="H115" s="99"/>
      <c r="I115" s="42">
        <f>SUM(G115,H115)</f>
        <v>0</v>
      </c>
      <c r="J115" s="109">
        <v>1.5</v>
      </c>
      <c r="K115" s="110">
        <f t="shared" si="24"/>
      </c>
      <c r="N115" s="68" t="s">
        <v>224</v>
      </c>
      <c r="O115" s="121"/>
      <c r="P115" s="121"/>
      <c r="Q115" s="42">
        <f t="shared" si="26"/>
        <v>0</v>
      </c>
      <c r="R115" s="109">
        <v>0.1</v>
      </c>
      <c r="S115" s="110">
        <f t="shared" si="21"/>
      </c>
      <c r="U115" s="16"/>
      <c r="V115" s="98"/>
    </row>
    <row r="116" spans="2:22" ht="9" customHeight="1">
      <c r="B116" s="9"/>
      <c r="C116" s="9"/>
      <c r="D116" s="62"/>
      <c r="E116" s="10"/>
      <c r="F116" s="67" t="s">
        <v>211</v>
      </c>
      <c r="G116" s="131"/>
      <c r="H116" s="99"/>
      <c r="I116" s="42">
        <f>SUM(G116,H116)</f>
        <v>0</v>
      </c>
      <c r="J116" s="109">
        <v>1.5</v>
      </c>
      <c r="K116" s="110">
        <f t="shared" si="24"/>
      </c>
      <c r="N116" s="68"/>
      <c r="O116" s="125"/>
      <c r="P116" s="125"/>
      <c r="Q116" s="73">
        <f t="shared" si="26"/>
        <v>0</v>
      </c>
      <c r="R116" s="109"/>
      <c r="S116" s="110">
        <f t="shared" si="21"/>
      </c>
      <c r="U116" s="93"/>
      <c r="V116" s="3"/>
    </row>
    <row r="117" spans="2:25" ht="9" customHeight="1">
      <c r="B117" s="9"/>
      <c r="C117" s="9"/>
      <c r="D117" s="62"/>
      <c r="E117" s="10"/>
      <c r="F117" s="68" t="s">
        <v>215</v>
      </c>
      <c r="G117" s="131"/>
      <c r="H117" s="99"/>
      <c r="I117" s="42">
        <f>SUM(G117,H117)</f>
        <v>0</v>
      </c>
      <c r="J117" s="109">
        <v>0.75</v>
      </c>
      <c r="K117" s="110">
        <f t="shared" si="24"/>
      </c>
      <c r="N117" s="101" t="s">
        <v>73</v>
      </c>
      <c r="O117" s="121"/>
      <c r="P117" s="121"/>
      <c r="Q117" s="42">
        <f>SUM(O117,P117)</f>
        <v>0</v>
      </c>
      <c r="R117" s="109">
        <v>0.15</v>
      </c>
      <c r="S117" s="110">
        <f t="shared" si="21"/>
      </c>
      <c r="U117" s="93"/>
      <c r="V117" s="3"/>
      <c r="X117" s="93"/>
      <c r="Y117" s="16"/>
    </row>
    <row r="118" spans="2:25" ht="9" customHeight="1">
      <c r="B118" s="9"/>
      <c r="C118" s="9"/>
      <c r="D118" s="62"/>
      <c r="E118" s="10"/>
      <c r="F118" s="68" t="s">
        <v>213</v>
      </c>
      <c r="G118" s="131"/>
      <c r="H118" s="99"/>
      <c r="I118" s="42">
        <f>SUM(G118,H118)</f>
        <v>0</v>
      </c>
      <c r="J118" s="109">
        <v>0.75</v>
      </c>
      <c r="K118" s="110">
        <f t="shared" si="24"/>
      </c>
      <c r="N118" s="101" t="s">
        <v>78</v>
      </c>
      <c r="O118" s="121"/>
      <c r="P118" s="121"/>
      <c r="Q118" s="42">
        <f>SUM(O118,P118)</f>
        <v>0</v>
      </c>
      <c r="R118" s="109">
        <v>0.08</v>
      </c>
      <c r="S118" s="110">
        <f t="shared" si="21"/>
      </c>
      <c r="U118" s="16"/>
      <c r="V118" s="3"/>
      <c r="X118" s="93"/>
      <c r="Y118" s="16"/>
    </row>
    <row r="119" spans="2:25" ht="9" customHeight="1">
      <c r="B119" s="9"/>
      <c r="C119" s="9"/>
      <c r="D119" s="62"/>
      <c r="E119" s="10"/>
      <c r="G119" s="131"/>
      <c r="H119" s="99"/>
      <c r="I119" s="43">
        <f>SUM(G119,H119)</f>
        <v>0</v>
      </c>
      <c r="J119" s="109"/>
      <c r="K119" s="110">
        <f t="shared" si="24"/>
      </c>
      <c r="N119" s="101" t="s">
        <v>253</v>
      </c>
      <c r="O119" s="121"/>
      <c r="P119" s="121"/>
      <c r="Q119" s="43">
        <f>SUM(O119,P119)</f>
        <v>0</v>
      </c>
      <c r="R119" s="109">
        <v>0.09</v>
      </c>
      <c r="S119" s="110">
        <f t="shared" si="21"/>
      </c>
      <c r="U119" s="93"/>
      <c r="Y119" s="93"/>
    </row>
    <row r="120" spans="2:22" ht="9.75" customHeight="1">
      <c r="B120" s="9"/>
      <c r="C120" s="9"/>
      <c r="D120" s="62"/>
      <c r="E120" s="34"/>
      <c r="I120" s="48"/>
      <c r="J120" s="118"/>
      <c r="K120" s="117">
        <f>IF(SUM(K66:K119),SUM(K66:K119),"")</f>
      </c>
      <c r="Q120" s="35"/>
      <c r="R120" s="118"/>
      <c r="S120" s="117">
        <f>SUM(S66:S119)</f>
        <v>0</v>
      </c>
      <c r="U120" s="16"/>
      <c r="V120" s="16"/>
    </row>
    <row r="121" spans="7:25" ht="9"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</row>
  </sheetData>
  <sheetProtection selectLockedCells="1"/>
  <mergeCells count="118">
    <mergeCell ref="B68:C68"/>
    <mergeCell ref="B69:C69"/>
    <mergeCell ref="B70:C70"/>
    <mergeCell ref="B71:C71"/>
    <mergeCell ref="B84:C84"/>
    <mergeCell ref="B46:C47"/>
    <mergeCell ref="B65:C66"/>
    <mergeCell ref="B77:C77"/>
    <mergeCell ref="B78:C78"/>
    <mergeCell ref="B79:C79"/>
    <mergeCell ref="B80:C80"/>
    <mergeCell ref="B81:C81"/>
    <mergeCell ref="B72:C72"/>
    <mergeCell ref="B73:C73"/>
    <mergeCell ref="B57:C57"/>
    <mergeCell ref="B58:C58"/>
    <mergeCell ref="B59:C59"/>
    <mergeCell ref="B60:C60"/>
    <mergeCell ref="B82:C82"/>
    <mergeCell ref="B83:C83"/>
    <mergeCell ref="B74:C74"/>
    <mergeCell ref="B75:C75"/>
    <mergeCell ref="B76:C76"/>
    <mergeCell ref="B67:C67"/>
    <mergeCell ref="Q6:X6"/>
    <mergeCell ref="F8:N9"/>
    <mergeCell ref="H6:J6"/>
    <mergeCell ref="W102:Y103"/>
    <mergeCell ref="W7:X7"/>
    <mergeCell ref="U46:Y46"/>
    <mergeCell ref="U65:V65"/>
    <mergeCell ref="U66:V66"/>
    <mergeCell ref="U8:U9"/>
    <mergeCell ref="F1:S1"/>
    <mergeCell ref="G2:N2"/>
    <mergeCell ref="G5:N5"/>
    <mergeCell ref="F3:F4"/>
    <mergeCell ref="G3:N4"/>
    <mergeCell ref="P2:S2"/>
    <mergeCell ref="P3:S3"/>
    <mergeCell ref="P4:S4"/>
    <mergeCell ref="P5:S5"/>
    <mergeCell ref="F106:H107"/>
    <mergeCell ref="N48:O48"/>
    <mergeCell ref="N50:O50"/>
    <mergeCell ref="N47:O47"/>
    <mergeCell ref="N20:O20"/>
    <mergeCell ref="N22:O22"/>
    <mergeCell ref="U32:Y32"/>
    <mergeCell ref="N41:O41"/>
    <mergeCell ref="N33:O33"/>
    <mergeCell ref="N29:O29"/>
    <mergeCell ref="N28:O28"/>
    <mergeCell ref="N30:O30"/>
    <mergeCell ref="N15:O15"/>
    <mergeCell ref="N16:O16"/>
    <mergeCell ref="N21:O21"/>
    <mergeCell ref="N17:O17"/>
    <mergeCell ref="N18:O18"/>
    <mergeCell ref="U13:Y13"/>
    <mergeCell ref="B52:C52"/>
    <mergeCell ref="B53:C53"/>
    <mergeCell ref="B54:C54"/>
    <mergeCell ref="B55:C55"/>
    <mergeCell ref="B56:C56"/>
    <mergeCell ref="B48:C48"/>
    <mergeCell ref="B49:C49"/>
    <mergeCell ref="B50:C50"/>
    <mergeCell ref="B51:C51"/>
    <mergeCell ref="B45:D45"/>
    <mergeCell ref="O6:P6"/>
    <mergeCell ref="F10:S10"/>
    <mergeCell ref="F11:S11"/>
    <mergeCell ref="Q8:T9"/>
    <mergeCell ref="N42:O42"/>
    <mergeCell ref="N43:O43"/>
    <mergeCell ref="N44:O44"/>
    <mergeCell ref="N23:O23"/>
    <mergeCell ref="N27:O27"/>
    <mergeCell ref="U73:V73"/>
    <mergeCell ref="N56:O56"/>
    <mergeCell ref="N36:O36"/>
    <mergeCell ref="N37:O37"/>
    <mergeCell ref="N38:O38"/>
    <mergeCell ref="N39:O39"/>
    <mergeCell ref="N55:O55"/>
    <mergeCell ref="N49:O49"/>
    <mergeCell ref="N52:O52"/>
    <mergeCell ref="N53:O53"/>
    <mergeCell ref="N34:O34"/>
    <mergeCell ref="N35:O35"/>
    <mergeCell ref="N54:O54"/>
    <mergeCell ref="N65:P65"/>
    <mergeCell ref="U80:V80"/>
    <mergeCell ref="U68:V68"/>
    <mergeCell ref="U67:V67"/>
    <mergeCell ref="U69:V69"/>
    <mergeCell ref="U70:V70"/>
    <mergeCell ref="U71:V71"/>
    <mergeCell ref="U74:V74"/>
    <mergeCell ref="U75:V75"/>
    <mergeCell ref="U72:V72"/>
    <mergeCell ref="U83:V83"/>
    <mergeCell ref="U84:V84"/>
    <mergeCell ref="U85:V85"/>
    <mergeCell ref="U78:V78"/>
    <mergeCell ref="U81:V81"/>
    <mergeCell ref="U76:V76"/>
    <mergeCell ref="U77:V77"/>
    <mergeCell ref="U79:V79"/>
    <mergeCell ref="U82:W82"/>
    <mergeCell ref="U92:V92"/>
    <mergeCell ref="U90:V90"/>
    <mergeCell ref="U91:V91"/>
    <mergeCell ref="U86:V86"/>
    <mergeCell ref="U87:V87"/>
    <mergeCell ref="U88:V88"/>
    <mergeCell ref="U89:V89"/>
  </mergeCells>
  <printOptions/>
  <pageMargins left="0.3937007874015748" right="0.3937007874015748" top="0.3937007874015748" bottom="0.3937007874015748" header="0.2362204724409449" footer="0.6692913385826772"/>
  <pageSetup fitToHeight="2" horizontalDpi="200" verticalDpi="200" orientation="landscape" paperSize="9" scale="87" r:id="rId1"/>
  <rowBreaks count="1" manualBreakCount="1">
    <brk id="61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Manning Valley Removals Inventory</dc:title>
  <dc:subject/>
  <dc:creator>Manning Valley Removals</dc:creator>
  <cp:keywords/>
  <dc:description/>
  <cp:lastModifiedBy>Greg</cp:lastModifiedBy>
  <cp:lastPrinted>2009-06-26T13:30:34Z</cp:lastPrinted>
  <dcterms:created xsi:type="dcterms:W3CDTF">2002-09-05T01:45:40Z</dcterms:created>
  <dcterms:modified xsi:type="dcterms:W3CDTF">2014-08-14T03:37:32Z</dcterms:modified>
  <cp:category/>
  <cp:version/>
  <cp:contentType/>
  <cp:contentStatus/>
</cp:coreProperties>
</file>